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C27"/>
  <c r="C28"/>
  <c r="C29"/>
  <c r="C30"/>
  <c r="C31"/>
  <c r="C32"/>
  <c r="C33"/>
  <c r="C34"/>
  <c r="C35"/>
  <c r="C26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E25" l="1"/>
  <c r="E38"/>
  <c r="H42" i="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<sst xmlns="http://schemas.openxmlformats.org/spreadsheetml/2006/main" count="1627" uniqueCount="682">
  <si>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</si>
  <si>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</si>
  <si>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</si>
  <si>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</si>
  <si>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</si>
  <si>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</si>
  <si>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</si>
  <si>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</si>
  <si>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</si>
  <si>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</si>
  <si>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</si>
  <si>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</si>
  <si>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</si>
  <si>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</si>
  <si>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</si>
  <si>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</si>
  <si>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</si>
  <si>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</si>
  <si>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</si>
  <si>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</si>
  <si>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</si>
  <si>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</si>
  <si>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</si>
  <si>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</si>
  <si>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</si>
  <si>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</si>
  <si>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</si>
  <si>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</si>
  <si>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</si>
  <si>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</si>
  <si>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</si>
  <si>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</si>
  <si>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</si>
  <si>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</si>
  <si>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</si>
  <si>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</si>
  <si>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</si>
  <si>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</si>
  <si>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</si>
  <si>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</si>
  <si>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</si>
  <si>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</si>
  <si>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</si>
  <si>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</si>
  <si>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</si>
  <si>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</si>
  <si>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</si>
  <si>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</si>
  <si>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</si>
  <si>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</si>
  <si>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</si>
  <si>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</si>
  <si>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</si>
  <si>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</si>
  <si>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</si>
  <si>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</si>
  <si>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</si>
  <si>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</si>
  <si>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</si>
  <si>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</si>
  <si>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</si>
  <si>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</si>
  <si>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</si>
  <si>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</si>
  <si>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</si>
  <si>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</si>
  <si>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</si>
  <si>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</si>
  <si>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</si>
  <si>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</si>
  <si>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</si>
  <si>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</si>
  <si>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</si>
  <si>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</si>
  <si>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</si>
  <si>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</si>
  <si>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</si>
  <si>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</si>
  <si>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</si>
  <si>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</si>
  <si>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</si>
  <si>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</si>
  <si>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</si>
  <si>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</si>
  <si>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</si>
  <si>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</si>
  <si>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</si>
  <si>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</si>
  <si>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</si>
  <si>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</si>
  <si>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</si>
  <si>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</si>
  <si>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</si>
  <si>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</si>
  <si>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</si>
  <si>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</si>
  <si>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</si>
  <si>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</si>
  <si>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</si>
  <si>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</si>
  <si>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</si>
  <si>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</si>
  <si>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</si>
  <si>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</si>
  <si>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</si>
  <si>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</si>
  <si>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</si>
  <si>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</si>
  <si>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</si>
  <si>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</si>
  <si>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</si>
  <si>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</si>
  <si>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</si>
  <si>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</si>
  <si>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</si>
  <si>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</si>
  <si>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</si>
  <si>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</si>
  <si>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</si>
  <si>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</si>
  <si>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</si>
  <si>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</si>
  <si>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</si>
  <si>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</si>
  <si>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</si>
  <si>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</si>
  <si>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</si>
  <si>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</si>
  <si>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</si>
  <si>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</si>
  <si>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</si>
  <si>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</si>
  <si>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</si>
  <si>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</si>
  <si>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</si>
  <si>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</si>
  <si>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</si>
  <si>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</si>
  <si>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</si>
  <si>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</si>
  <si>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</si>
  <si>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</si>
  <si>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</si>
  <si>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</si>
  <si>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</si>
  <si>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</si>
  <si>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</si>
  <si>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</si>
  <si>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</si>
  <si>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</si>
  <si>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</si>
  <si>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</si>
  <si>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</si>
  <si>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</si>
  <si>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</si>
  <si>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</si>
  <si>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</si>
  <si>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</si>
  <si>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</si>
  <si>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</si>
  <si>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</si>
  <si>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</si>
  <si>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</si>
  <si>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</si>
  <si>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</si>
  <si>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</si>
  <si>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</si>
  <si>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</si>
  <si>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</si>
  <si>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</si>
  <si>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</si>
  <si>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</si>
  <si>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</si>
  <si>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</si>
  <si>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</si>
  <si>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</si>
  <si>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</si>
  <si>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</si>
  <si>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</si>
  <si>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</si>
  <si>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</si>
  <si>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</si>
  <si>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</si>
  <si>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</si>
  <si>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</si>
  <si>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</si>
  <si>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</si>
  <si>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</si>
  <si>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</si>
  <si>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</si>
  <si>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</si>
  <si>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</si>
  <si>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</si>
  <si>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</si>
  <si>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</si>
  <si>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</si>
  <si>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</si>
  <si>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</si>
  <si>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</si>
  <si>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</si>
  <si>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</si>
  <si>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</si>
  <si>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</si>
  <si>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</si>
  <si>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</si>
  <si>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</si>
  <si>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</si>
  <si>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</si>
  <si>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</si>
  <si>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</si>
  <si>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</si>
  <si>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</si>
  <si>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</si>
  <si>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</si>
  <si>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</si>
  <si>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</si>
  <si>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</si>
  <si>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</si>
  <si>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</si>
  <si>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</si>
  <si>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</si>
  <si>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</si>
  <si>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</si>
  <si>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</si>
  <si>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</si>
  <si>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</si>
  <si>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</si>
  <si>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</si>
  <si>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</si>
  <si>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</si>
  <si>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</si>
  <si>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</si>
  <si>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</si>
  <si>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</si>
  <si>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</si>
  <si>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</si>
  <si>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</si>
  <si>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</si>
  <si>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</si>
  <si>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</si>
  <si>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</si>
  <si>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</si>
  <si>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</si>
  <si>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</si>
  <si>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</si>
  <si>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</si>
  <si>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</si>
  <si>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</si>
  <si>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</si>
  <si>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</si>
  <si>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</si>
  <si>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</si>
  <si>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</si>
  <si>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</si>
  <si>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</si>
  <si>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</si>
  <si>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</si>
  <si>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</si>
  <si>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</si>
  <si>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</si>
  <si>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</si>
  <si>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</si>
  <si>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</si>
  <si>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</si>
  <si>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</si>
  <si>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</si>
  <si>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</si>
  <si>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</si>
  <si>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</si>
  <si>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</si>
  <si>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</si>
  <si>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</si>
  <si>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</si>
  <si>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</si>
  <si>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</si>
  <si>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</si>
  <si>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</si>
  <si>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</si>
  <si>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</si>
  <si>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</si>
  <si>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</si>
  <si>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</si>
  <si>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</si>
  <si>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</si>
  <si>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</si>
  <si>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</si>
  <si>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</si>
  <si>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</si>
  <si>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</si>
  <si>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</si>
  <si>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</si>
  <si>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</si>
  <si>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</si>
  <si>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</si>
  <si>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</si>
  <si>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</si>
  <si>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</si>
  <si>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</si>
  <si>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</si>
  <si>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</si>
  <si>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</si>
  <si>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</si>
  <si>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</si>
  <si>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</si>
  <si>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</si>
  <si>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</si>
  <si>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</si>
  <si>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</si>
  <si>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</si>
  <si>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</si>
  <si>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</si>
  <si>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</si>
  <si>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</si>
  <si>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</si>
  <si>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</si>
  <si>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</si>
  <si>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</si>
  <si>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</si>
  <si>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</si>
  <si>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</si>
  <si>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</si>
  <si>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</si>
  <si>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</si>
  <si>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</si>
  <si>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</si>
  <si>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</si>
  <si>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</si>
  <si>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</si>
  <si>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</si>
  <si>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</si>
  <si>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</si>
  <si>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</si>
  <si>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</si>
  <si>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</si>
  <si>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</si>
  <si>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</si>
  <si>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</si>
  <si>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</si>
  <si>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</si>
  <si>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</si>
  <si>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</si>
  <si>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</si>
  <si>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</si>
  <si>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</si>
  <si>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</si>
  <si>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</si>
  <si>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</si>
  <si>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</si>
  <si>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</si>
  <si>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</si>
  <si>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</si>
  <si>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</si>
  <si>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</si>
  <si>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</si>
  <si>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</si>
  <si>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</si>
  <si>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</si>
  <si>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</si>
  <si>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</si>
  <si>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</si>
  <si>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</si>
  <si>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</si>
  <si>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</si>
  <si>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</si>
  <si>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</si>
  <si>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</si>
  <si>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</si>
  <si>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</si>
  <si>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</si>
  <si>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</si>
  <si>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</si>
  <si>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</si>
  <si>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</si>
  <si>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</si>
  <si>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</si>
  <si>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</si>
  <si>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</si>
  <si>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</si>
  <si>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</si>
  <si>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</si>
  <si>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</si>
  <si>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</si>
  <si>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</si>
  <si>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</si>
  <si>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</si>
  <si>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</si>
  <si>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</si>
  <si>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</si>
  <si>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</si>
  <si>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</si>
  <si>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</si>
  <si>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</si>
  <si>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</si>
  <si>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</si>
  <si>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</si>
  <si>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</si>
  <si>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</si>
  <si>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</si>
  <si>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</si>
  <si>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</si>
  <si>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</si>
  <si>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</si>
  <si>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</si>
  <si>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</si>
  <si>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</si>
  <si>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</si>
  <si>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</si>
  <si>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</si>
  <si>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</si>
  <si>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</si>
  <si>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</si>
  <si>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</si>
  <si>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</si>
  <si>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</si>
  <si>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</si>
  <si>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</si>
  <si>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</si>
  <si>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</si>
  <si>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</si>
  <si>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</si>
  <si>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</si>
  <si>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</si>
  <si>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</si>
  <si>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</si>
  <si>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</si>
  <si>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</si>
  <si>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</si>
  <si>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</si>
  <si>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</si>
  <si>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</si>
  <si>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</si>
  <si>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</si>
  <si>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</si>
  <si>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</si>
  <si>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</si>
  <si>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</si>
  <si>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</si>
  <si>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</si>
  <si>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</si>
  <si>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</si>
  <si>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</si>
  <si>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</si>
  <si>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</si>
  <si>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</si>
  <si>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</si>
  <si>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</si>
  <si>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</si>
  <si>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</si>
  <si>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</si>
  <si>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</si>
  <si>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</si>
  <si>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</si>
  <si>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</si>
  <si>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</si>
  <si>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</si>
  <si>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</si>
  <si>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</si>
  <si>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</si>
  <si>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</si>
  <si>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</si>
  <si>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</si>
  <si>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</si>
  <si>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</si>
  <si>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</si>
  <si>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</si>
  <si>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</si>
  <si>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</si>
  <si>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</si>
  <si>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</si>
  <si>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</si>
  <si>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</si>
  <si>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</si>
  <si>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</si>
  <si>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</si>
  <si>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</si>
  <si>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</si>
  <si>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</si>
  <si>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</si>
  <si>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</si>
  <si>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</si>
  <si>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</si>
  <si>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</si>
  <si>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</si>
  <si>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</si>
  <si>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</si>
  <si>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</si>
  <si>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</si>
  <si>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</si>
  <si>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</si>
  <si>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</si>
  <si>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</si>
  <si>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</si>
  <si>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</si>
  <si>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</si>
  <si>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</si>
  <si>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</si>
  <si>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</si>
  <si>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</si>
  <si>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</si>
  <si>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</si>
  <si>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</si>
  <si>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</si>
  <si>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</si>
  <si>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</si>
  <si>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</si>
  <si>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</si>
  <si>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</si>
  <si>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</si>
  <si>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</si>
  <si>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</si>
  <si>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</si>
  <si>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</si>
  <si>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</si>
  <si>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</si>
  <si>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</si>
  <si>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</si>
  <si>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</si>
  <si>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</si>
  <si>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</si>
  <si>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</si>
  <si>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</si>
  <si>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</si>
  <si>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</si>
  <si>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</si>
  <si>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</si>
  <si>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</si>
  <si>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</si>
  <si>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</si>
  <si>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</si>
  <si>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</si>
  <si>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</si>
  <si>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</si>
  <si>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</si>
  <si>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</si>
  <si>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</si>
  <si>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</si>
  <si>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</si>
  <si>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</si>
  <si>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</si>
  <si>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</si>
  <si>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</si>
  <si>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</si>
  <si>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</si>
  <si>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</si>
  <si>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</si>
  <si>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</si>
  <si>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</si>
  <si>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</si>
  <si>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</si>
  <si>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</si>
  <si>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</si>
  <si>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</si>
  <si>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</si>
  <si>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</si>
  <si>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</si>
  <si>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</si>
  <si>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</si>
  <si>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</si>
  <si>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</si>
  <si>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</si>
  <si>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</si>
  <si>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</si>
  <si>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</si>
  <si>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</si>
  <si>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</si>
  <si>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</si>
  <si>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</si>
  <si>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</si>
  <si>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</si>
  <si>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</si>
  <si>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</si>
  <si>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</si>
  <si>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</si>
  <si>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</si>
  <si>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</si>
  <si>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</si>
  <si>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</si>
  <si>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</si>
  <si>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</si>
  <si>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</si>
  <si>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</si>
  <si>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</si>
  <si>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</si>
  <si>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</si>
  <si>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</si>
  <si>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</si>
  <si>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</si>
  <si>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</si>
  <si>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</si>
  <si>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</si>
  <si>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</si>
  <si>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</si>
  <si>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</si>
  <si>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</si>
  <si>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</si>
  <si>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</si>
  <si>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</si>
  <si>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</si>
  <si>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</si>
  <si>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</si>
  <si>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</si>
  <si>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</si>
  <si>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</si>
  <si>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</si>
  <si>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</si>
  <si>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</si>
  <si>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</si>
  <si>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</si>
  <si>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</si>
  <si>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</si>
  <si>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</si>
  <si>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</si>
  <si>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</si>
  <si>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</si>
  <si>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</si>
  <si>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</si>
  <si>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</si>
  <si>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</si>
  <si>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</si>
  <si>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</si>
  <si>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</si>
  <si>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</si>
  <si>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</si>
  <si>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</si>
  <si>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</si>
  <si>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</si>
  <si>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</si>
  <si>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</si>
  <si>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</si>
  <si>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</si>
  <si>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</si>
  <si>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</si>
  <si>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</si>
  <si>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</si>
  <si>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</si>
  <si>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</si>
  <si>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</si>
  <si>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</si>
  <si>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</si>
  <si>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</si>
  <si>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</si>
  <si>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</si>
  <si>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</si>
  <si>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</si>
  <si>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</si>
  <si>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</si>
  <si>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</si>
  <si>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</si>
  <si>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</si>
  <si>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</si>
  <si>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</si>
  <si>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</si>
  <si>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</si>
  <si>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</si>
  <si>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</si>
  <si>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</si>
  <si>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</si>
  <si>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</si>
  <si>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</si>
  <si>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</si>
  <si>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</si>
  <si>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</si>
  <si>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</si>
  <si>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</si>
  <si>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</si>
  <si>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</si>
  <si>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</si>
  <si>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</si>
  <si>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</si>
  <si>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</si>
  <si>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</si>
  <si>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</si>
  <si>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</si>
  <si>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</si>
  <si>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</si>
  <si>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Torino La Mandria (Italia)</t>
  </si>
  <si>
    <t>5/09/2012    6/09/2012</t>
  </si>
  <si>
    <t>Antonio PLANELLS ROIG</t>
  </si>
  <si>
    <t>Alejandro González Güemes</t>
  </si>
  <si>
    <t>María Herráez Gálvez</t>
  </si>
  <si>
    <t>Toni Planells Roig</t>
  </si>
  <si>
    <t>TRANSFERENCIA: Nº CUENTA: 2038 9982 32 600029 4237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</si>
</sst>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Antonio PLANELLS ROIG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Antonio PLANELLS ROIG</v>
      </c>
      <c r="G13" s="97" t="str">
        <f>Liquidacion!D7</f>
        <v>VARIOS C.T. JUVENIL</v>
      </c>
      <c r="H13" s="98" t="str">
        <f>Liquidacion!G7</f>
        <v>12-444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Antonio PLANELLS ROIG</v>
      </c>
      <c r="G14" s="104" t="str">
        <f>Liquidacion!D7</f>
        <v>VARIOS C.T. JUVENIL</v>
      </c>
      <c r="H14" s="98" t="str">
        <f>Liquidacion!G7</f>
        <v>12-444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Antonio PLANELLS ROIG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>
        <f>Liquidacion!$H$7</f>
        <v>0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>
        <f>Liquidacion!$H$7</f>
        <v>0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21" sqref="D21:H21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568</v>
      </c>
      <c r="E7" s="276"/>
      <c r="F7" s="276"/>
      <c r="G7" s="255" t="str">
        <f>VLOOKUP($D$7,Datos!$A$1:$AM$184,3,FALSE)</f>
        <v>12-444</v>
      </c>
      <c r="H7" s="255">
        <f>VLOOKUP($D$7,Datos!$A$1:$AM$184,4,FALSE)</f>
        <v>0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A DETERMINAR</v>
      </c>
      <c r="F9" s="274"/>
      <c r="G9" s="35" t="s">
        <v>80</v>
      </c>
      <c r="H9" s="218" t="s">
        <v>675</v>
      </c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40909</v>
      </c>
      <c r="F11" s="247">
        <f>VLOOKUP($D$7,Datos!$A$1:$AN$184,6,FALSE)</f>
        <v>41274</v>
      </c>
      <c r="G11" s="37" t="s">
        <v>671</v>
      </c>
      <c r="H11" s="222" t="s">
        <v>676</v>
      </c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677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 t="s">
        <v>678</v>
      </c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 t="s">
        <v>679</v>
      </c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/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/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330" t="s">
        <v>681</v>
      </c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 t="s">
        <v>680</v>
      </c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>
        <v>800</v>
      </c>
      <c r="B34" s="284"/>
      <c r="C34" s="44" t="s">
        <v>5</v>
      </c>
      <c r="D34" s="219"/>
      <c r="E34" s="114"/>
      <c r="F34" s="45"/>
      <c r="G34" s="43"/>
      <c r="H34" s="155">
        <f>A34+(D34*F34)</f>
        <v>800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/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800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800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 t="str">
        <f>D13</f>
        <v>Antonio PLANELLS ROIG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VARIOS C.T. JUVENIL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Torino La Mandria (Italia)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Antonio PLANELLS ROIG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12-444</v>
      </c>
      <c r="D10" s="311"/>
      <c r="E10" s="311"/>
      <c r="H10" s="141" t="str">
        <f>Liquidacion!D7</f>
        <v>VARIOS C.T. JUVENIL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 xml:space="preserve">GOLF - </v>
      </c>
      <c r="D12" s="311"/>
      <c r="E12" s="311"/>
      <c r="H12" s="141" t="s">
        <v>134</v>
      </c>
      <c r="I12" s="141" t="str">
        <f>LEFT(Liquidacion!H7,3)</f>
        <v>0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VARIOS C.T. JUVENIL</v>
      </c>
      <c r="D14" s="311"/>
      <c r="E14" s="311"/>
      <c r="G14" s="54" t="str">
        <f>Liquidacion!D7</f>
        <v>VARIOS C.T. JUVENIL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40909</v>
      </c>
      <c r="E17" s="254">
        <f>Liquidacion!F11</f>
        <v>41274</v>
      </c>
      <c r="F17" s="55">
        <f>Liquidacion!E11</f>
        <v>40909</v>
      </c>
    </row>
    <row r="18" spans="1:7" ht="18" customHeight="1">
      <c r="A18" s="50"/>
      <c r="C18" s="215" t="s">
        <v>138</v>
      </c>
      <c r="D18" s="322" t="str">
        <f>Liquidacion!H11</f>
        <v>5/09/2012    6/09/2012</v>
      </c>
      <c r="E18" s="314"/>
      <c r="F18" s="55"/>
      <c r="G18" s="33" t="s">
        <v>78</v>
      </c>
    </row>
    <row r="19" spans="1:7" ht="18" customHeight="1">
      <c r="A19" s="50"/>
      <c r="C19" s="56" t="str">
        <f>Liquidacion!H11</f>
        <v>5/09/2012    6/09/2012</v>
      </c>
      <c r="D19" s="57">
        <f>Liquidacion!E11</f>
        <v>40909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A DETERMINAR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 t="str">
        <f>Liquidacion!H9</f>
        <v>Torino La Mandria (Italia)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A DETERMINAR</v>
      </c>
      <c r="D22" s="57" t="str">
        <f>Liquidacion!H9</f>
        <v>Torino La Mandria (Italia)</v>
      </c>
      <c r="F22" s="55" t="str">
        <f>Liquidacion!H11</f>
        <v>5/09/2012    6/09/2012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6</v>
      </c>
      <c r="E25" s="11">
        <f>COUNTIF(C26:C35,"&lt;&gt;0")</f>
        <v>3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Alejandro González Güemes</v>
      </c>
      <c r="D26" s="65"/>
      <c r="E26" s="65"/>
    </row>
    <row r="27" spans="1:7" ht="18" customHeight="1">
      <c r="A27" s="50"/>
      <c r="C27" s="65" t="str">
        <f>Liquidacion!D16</f>
        <v>María Herráez Gálvez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 t="str">
        <f>Liquidacion!D20</f>
        <v>TRANSFERENCIA: Nº CUENTA: 2038 9982 32 600029 4237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0</v>
      </c>
      <c r="E38" s="64">
        <f>COUNTIF(C39:C40,"&lt;&gt;0")</f>
        <v>1</v>
      </c>
    </row>
    <row r="39" spans="1:7" ht="18" customHeight="1">
      <c r="A39" s="50"/>
      <c r="C39" s="65" t="str">
        <f>Liquidacion!D26</f>
        <v>Toni Planells Roig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1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8000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BD3DA0-CA8B-4BA0-ACED-10EE9AB9BE5D}"/>
</file>

<file path=customXml/itemProps2.xml><?xml version="1.0" encoding="utf-8"?>
<ds:datastoreItem xmlns:ds="http://schemas.openxmlformats.org/officeDocument/2006/customXml" ds:itemID="{E7D36ECA-F644-44EE-B658-1A4081494CA8}"/>
</file>

<file path=customXml/itemProps3.xml><?xml version="1.0" encoding="utf-8"?>
<ds:datastoreItem xmlns:ds="http://schemas.openxmlformats.org/officeDocument/2006/customXml" ds:itemID="{3881FBFC-E188-4181-B4FD-8451C6F81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2012-07-17T09:38:06Z</dcterms:modified>
</cp:coreProperties>
</file>