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F17" i="3"/>
  <c r="F44" i="2" s="1"/>
  <c r="G17" i="3"/>
  <c r="D44" i="2" s="1"/>
  <c r="H44" s="1"/>
  <c r="H17" i="3"/>
  <c r="F45" i="2" s="1"/>
  <c r="I17" i="3"/>
  <c r="D45" i="2" s="1"/>
  <c r="H45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3" i="2" l="1"/>
  <c r="H4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<sst xmlns="http://schemas.openxmlformats.org/spreadsheetml/2006/main" count="1622" uniqueCount="677">
  <si>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</si>
  <si>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</si>
  <si>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</si>
  <si>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</si>
  <si>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</si>
  <si>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</si>
  <si>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</si>
  <si>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</si>
  <si>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</si>
  <si>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</si>
  <si>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</si>
  <si>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</si>
  <si>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</si>
  <si>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</si>
  <si>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</si>
  <si>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</si>
  <si>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</si>
  <si>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</si>
  <si>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</si>
  <si>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</si>
  <si>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</si>
  <si>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</si>
  <si>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</si>
  <si>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</si>
  <si>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</si>
  <si>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</si>
  <si>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</si>
  <si>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</si>
  <si>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</si>
  <si>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</si>
  <si>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</si>
  <si>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</si>
  <si>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</si>
  <si>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</si>
  <si>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</si>
  <si>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</si>
  <si>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</si>
  <si>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</si>
  <si>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</si>
  <si>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</si>
  <si>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</si>
  <si>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</si>
  <si>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</si>
  <si>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</si>
  <si>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</si>
  <si>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</si>
  <si>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</si>
  <si>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</si>
  <si>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</si>
  <si>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</si>
  <si>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</si>
  <si>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</si>
  <si>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</si>
  <si>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</si>
  <si>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</si>
  <si>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</si>
  <si>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</si>
  <si>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</si>
  <si>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</si>
  <si>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</si>
  <si>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</si>
  <si>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</si>
  <si>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</si>
  <si>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</si>
  <si>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</si>
  <si>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</si>
  <si>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</si>
  <si>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</si>
  <si>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</si>
  <si>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</si>
  <si>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</si>
  <si>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</si>
  <si>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</si>
  <si>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</si>
  <si>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</si>
  <si>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</si>
  <si>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</si>
  <si>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</si>
  <si>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</si>
  <si>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</si>
  <si>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</si>
  <si>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</si>
  <si>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</si>
  <si>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</si>
  <si>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</si>
  <si>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</si>
  <si>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</si>
  <si>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</si>
  <si>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</si>
  <si>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</si>
  <si>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</si>
  <si>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</si>
  <si>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</si>
  <si>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</si>
  <si>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</si>
  <si>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</si>
  <si>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</si>
  <si>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</si>
  <si>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</si>
  <si>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</si>
  <si>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</si>
  <si>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</si>
  <si>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</si>
  <si>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</si>
  <si>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</si>
  <si>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</si>
  <si>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</si>
  <si>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</si>
  <si>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</si>
  <si>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</si>
  <si>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</si>
  <si>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</si>
  <si>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</si>
  <si>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</si>
  <si>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</si>
  <si>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</si>
  <si>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</si>
  <si>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</si>
  <si>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</si>
  <si>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</si>
  <si>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</si>
  <si>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</si>
  <si>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</si>
  <si>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</si>
  <si>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</si>
  <si>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</si>
  <si>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</si>
  <si>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</si>
  <si>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</si>
  <si>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</si>
  <si>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</si>
  <si>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</si>
  <si>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</si>
  <si>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</si>
  <si>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</si>
  <si>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</si>
  <si>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</si>
  <si>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</si>
  <si>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</si>
  <si>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</si>
  <si>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</si>
  <si>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</si>
  <si>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</si>
  <si>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</si>
  <si>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</si>
  <si>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</si>
  <si>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</si>
  <si>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</si>
  <si>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</si>
  <si>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</si>
  <si>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</si>
  <si>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</si>
  <si>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</si>
  <si>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</si>
  <si>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</si>
  <si>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</si>
  <si>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</si>
  <si>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</si>
  <si>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</si>
  <si>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</si>
  <si>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</si>
  <si>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</si>
  <si>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</si>
  <si>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</si>
  <si>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</si>
  <si>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</si>
  <si>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</si>
  <si>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</si>
  <si>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</si>
  <si>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</si>
  <si>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</si>
  <si>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</si>
  <si>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</si>
  <si>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</si>
  <si>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</si>
  <si>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</si>
  <si>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</si>
  <si>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</si>
  <si>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</si>
  <si>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</si>
  <si>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</si>
  <si>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</si>
  <si>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</si>
  <si>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</si>
  <si>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</si>
  <si>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</si>
  <si>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</si>
  <si>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</si>
  <si>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</si>
  <si>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</si>
  <si>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</si>
  <si>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</si>
  <si>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</si>
  <si>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</si>
  <si>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</si>
  <si>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</si>
  <si>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</si>
  <si>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</si>
  <si>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</si>
  <si>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</si>
  <si>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</si>
  <si>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</si>
  <si>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</si>
  <si>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</si>
  <si>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</si>
  <si>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</si>
  <si>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</si>
  <si>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</si>
  <si>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</si>
  <si>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</si>
  <si>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</si>
  <si>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</si>
  <si>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</si>
  <si>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</si>
  <si>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</si>
  <si>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</si>
  <si>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</si>
  <si>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</si>
  <si>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</si>
  <si>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</si>
  <si>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</si>
  <si>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</si>
  <si>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</si>
  <si>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</si>
  <si>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</si>
  <si>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</si>
  <si>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</si>
  <si>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</si>
  <si>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</si>
  <si>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</si>
  <si>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</si>
  <si>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</si>
  <si>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</si>
  <si>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</si>
  <si>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</si>
  <si>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</si>
  <si>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</si>
  <si>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</si>
  <si>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</si>
  <si>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</si>
  <si>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</si>
  <si>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</si>
  <si>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</si>
  <si>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</si>
  <si>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</si>
  <si>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</si>
  <si>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</si>
  <si>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</si>
  <si>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</si>
  <si>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</si>
  <si>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</si>
  <si>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</si>
  <si>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</si>
  <si>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</si>
  <si>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</si>
  <si>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</si>
  <si>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</si>
  <si>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</si>
  <si>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</si>
  <si>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</si>
  <si>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</si>
  <si>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</si>
  <si>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</si>
  <si>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</si>
  <si>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</si>
  <si>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</si>
  <si>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</si>
  <si>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</si>
  <si>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</si>
  <si>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</si>
  <si>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</si>
  <si>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</si>
  <si>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</si>
  <si>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</si>
  <si>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</si>
  <si>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</si>
  <si>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</si>
  <si>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</si>
  <si>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</si>
  <si>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</si>
  <si>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</si>
  <si>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</si>
  <si>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</si>
  <si>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</si>
  <si>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</si>
  <si>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</si>
  <si>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</si>
  <si>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</si>
  <si>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</si>
  <si>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</si>
  <si>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</si>
  <si>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</si>
  <si>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</si>
  <si>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</si>
  <si>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</si>
  <si>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</si>
  <si>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</si>
  <si>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</si>
  <si>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</si>
  <si>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</si>
  <si>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</si>
  <si>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</si>
  <si>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</si>
  <si>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</si>
  <si>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</si>
  <si>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</si>
  <si>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</si>
  <si>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</si>
  <si>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</si>
  <si>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</si>
  <si>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</si>
  <si>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</si>
  <si>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</si>
  <si>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</si>
  <si>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</si>
  <si>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</si>
  <si>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</si>
  <si>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</si>
  <si>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</si>
  <si>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</si>
  <si>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</si>
  <si>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</si>
  <si>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</si>
  <si>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</si>
  <si>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</si>
  <si>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</si>
  <si>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</si>
  <si>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</si>
  <si>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</si>
  <si>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</si>
  <si>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</si>
  <si>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</si>
  <si>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</si>
  <si>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</si>
  <si>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</si>
  <si>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</si>
  <si>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</si>
  <si>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</si>
  <si>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</si>
  <si>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</si>
  <si>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</si>
  <si>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</si>
  <si>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</si>
  <si>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</si>
  <si>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</si>
  <si>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</si>
  <si>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</si>
  <si>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</si>
  <si>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</si>
  <si>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</si>
  <si>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</si>
  <si>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</si>
  <si>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</si>
  <si>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</si>
  <si>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</si>
  <si>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</si>
  <si>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</si>
  <si>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</si>
  <si>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</si>
  <si>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</si>
  <si>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</si>
  <si>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</si>
  <si>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</si>
  <si>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</si>
  <si>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</si>
  <si>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</si>
  <si>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</si>
  <si>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</si>
  <si>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</si>
  <si>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</si>
  <si>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</si>
  <si>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</si>
  <si>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</si>
  <si>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</si>
  <si>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</si>
  <si>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</si>
  <si>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</si>
  <si>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</si>
  <si>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</si>
  <si>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</si>
  <si>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</si>
  <si>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</si>
  <si>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</si>
  <si>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</si>
  <si>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</si>
  <si>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</si>
  <si>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</si>
  <si>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</si>
  <si>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</si>
  <si>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</si>
  <si>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</si>
  <si>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</si>
  <si>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</si>
  <si>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</si>
  <si>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</si>
  <si>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</si>
  <si>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</si>
  <si>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</si>
  <si>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</si>
  <si>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</si>
  <si>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</si>
  <si>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</si>
  <si>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</si>
  <si>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</si>
  <si>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</si>
  <si>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</si>
  <si>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</si>
  <si>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</si>
  <si>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</si>
  <si>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</si>
  <si>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</si>
  <si>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</si>
  <si>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</si>
  <si>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</si>
  <si>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</si>
  <si>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</si>
  <si>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</si>
  <si>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</si>
  <si>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</si>
  <si>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</si>
  <si>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</si>
  <si>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</si>
  <si>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</si>
  <si>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</si>
  <si>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</si>
  <si>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</si>
  <si>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</si>
  <si>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</si>
  <si>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</si>
  <si>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</si>
  <si>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</si>
  <si>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</si>
  <si>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</si>
  <si>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</si>
  <si>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</si>
  <si>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</si>
  <si>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</si>
  <si>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</si>
  <si>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</si>
  <si>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</si>
  <si>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</si>
  <si>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</si>
  <si>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</si>
  <si>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</si>
  <si>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</si>
  <si>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</si>
  <si>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</si>
  <si>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</si>
  <si>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</si>
  <si>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</si>
  <si>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</si>
  <si>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</si>
  <si>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</si>
  <si>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</si>
  <si>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</si>
  <si>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</si>
  <si>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</si>
  <si>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</si>
  <si>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</si>
  <si>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</si>
  <si>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</si>
  <si>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</si>
  <si>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</si>
  <si>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</si>
  <si>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</si>
  <si>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</si>
  <si>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</si>
  <si>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</si>
  <si>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</si>
  <si>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</si>
  <si>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</si>
  <si>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</si>
  <si>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</si>
  <si>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</si>
  <si>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</si>
  <si>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</si>
  <si>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</si>
  <si>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</si>
  <si>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</si>
  <si>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</si>
  <si>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</si>
  <si>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</si>
  <si>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</si>
  <si>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</si>
  <si>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</si>
  <si>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</si>
  <si>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</si>
  <si>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</si>
  <si>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</si>
  <si>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</si>
  <si>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</si>
  <si>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</si>
  <si>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</si>
  <si>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</si>
  <si>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</si>
  <si>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</si>
  <si>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</si>
  <si>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</si>
  <si>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</si>
  <si>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</si>
  <si>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</si>
  <si>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</si>
  <si>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</si>
  <si>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</si>
  <si>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</si>
  <si>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</si>
  <si>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</si>
  <si>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</si>
  <si>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</si>
  <si>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</si>
  <si>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</si>
  <si>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</si>
  <si>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</si>
  <si>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</si>
  <si>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</si>
  <si>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</si>
  <si>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</si>
  <si>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</si>
  <si>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</si>
  <si>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</si>
  <si>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</si>
  <si>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</si>
  <si>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</si>
  <si>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</si>
  <si>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</si>
  <si>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</si>
  <si>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</si>
  <si>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</si>
  <si>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</si>
  <si>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</si>
  <si>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</si>
  <si>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</si>
  <si>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</si>
  <si>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</si>
  <si>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</si>
  <si>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</si>
  <si>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</si>
  <si>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</si>
  <si>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</si>
  <si>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</si>
  <si>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</si>
  <si>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</si>
  <si>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</si>
  <si>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</si>
  <si>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</si>
  <si>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</si>
  <si>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</si>
  <si>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</si>
  <si>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</si>
  <si>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</si>
  <si>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</si>
  <si>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</si>
  <si>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</si>
  <si>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</si>
  <si>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</si>
  <si>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</si>
  <si>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</si>
  <si>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</si>
  <si>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</si>
  <si>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</si>
  <si>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</si>
  <si>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</si>
  <si>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</si>
  <si>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</si>
  <si>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</si>
  <si>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</si>
  <si>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</si>
  <si>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</si>
  <si>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</si>
  <si>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</si>
  <si>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</si>
  <si>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</si>
  <si>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</si>
  <si>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</si>
  <si>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</si>
  <si>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</si>
  <si>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</si>
  <si>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</si>
  <si>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</si>
  <si>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</si>
  <si>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</si>
  <si>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</si>
  <si>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</si>
  <si>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</si>
  <si>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</si>
  <si>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</si>
  <si>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</si>
  <si>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</si>
  <si>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</si>
  <si>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</si>
  <si>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</si>
  <si>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</si>
  <si>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</si>
  <si>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</si>
  <si>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</si>
  <si>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</si>
  <si>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</si>
  <si>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</si>
  <si>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</si>
  <si>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</si>
  <si>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</si>
  <si>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</si>
  <si>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</si>
  <si>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</si>
  <si>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</si>
  <si>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</si>
  <si>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</si>
  <si>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</si>
  <si>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</si>
  <si>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</si>
  <si>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</si>
  <si>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</si>
  <si>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</si>
  <si>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</si>
  <si>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</si>
  <si>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</si>
  <si>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</si>
  <si>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</si>
  <si>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</si>
  <si>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</si>
  <si>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</si>
  <si>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</si>
  <si>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</si>
  <si>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</si>
  <si>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</si>
  <si>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</si>
  <si>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</si>
  <si>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</si>
  <si>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</si>
  <si>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</si>
  <si>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</si>
  <si>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</si>
  <si>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</si>
  <si>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</si>
  <si>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</si>
  <si>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</si>
  <si>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</si>
  <si>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</si>
  <si>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</si>
  <si>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</si>
  <si>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</si>
  <si>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</si>
  <si>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</si>
  <si>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</si>
  <si>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</si>
  <si>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</si>
  <si>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</si>
  <si>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</si>
  <si>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</si>
  <si>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</si>
  <si>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</si>
  <si>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</si>
  <si>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</si>
  <si>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</si>
  <si>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</si>
  <si>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</si>
  <si>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</si>
  <si>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</si>
  <si>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</si>
  <si>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</si>
  <si>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</si>
  <si>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</si>
  <si>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</si>
  <si>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</si>
  <si>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</si>
  <si>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</si>
  <si>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</si>
  <si>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</si>
  <si>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</si>
  <si>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</si>
  <si>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</si>
  <si>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</si>
  <si>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</si>
  <si>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</si>
  <si>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</si>
  <si>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JORDI FOLCH MAS</t>
  </si>
  <si>
    <t>TRANSFERENCIA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</si>
</sst>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0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5" fillId="0" borderId="0" xfId="0" applyFont="1" applyAlignment="1" applyProtection="1">
      <alignment horizontal="center"/>
    </xf>
    <xf numFmtId="0" fontId="47" fillId="6" borderId="12" xfId="0" applyFont="1" applyFill="1" applyBorder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47" fillId="6" borderId="26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 wrapText="1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JORDI FOLCH MAS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JORDI FOLCH MAS</v>
      </c>
      <c r="G13" s="97" t="str">
        <f>Liquidacion!D7</f>
        <v>PUNTUABLES JUVENILES</v>
      </c>
      <c r="H13" s="98" t="str">
        <f>Liquidacion!G7</f>
        <v>12-400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>
        <f>Liquidacion!$H$7</f>
        <v>0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JORDI FOLCH MAS</v>
      </c>
      <c r="G14" s="104" t="str">
        <f>Liquidacion!D7</f>
        <v>PUNTUABLES JUVENILES</v>
      </c>
      <c r="H14" s="98" t="str">
        <f>Liquidacion!G7</f>
        <v>12-400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>
        <f>Liquidacion!$H$7</f>
        <v>0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JORDI FOLCH MAS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>
        <f>Liquidacion!$H$7</f>
        <v>0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>
        <f>Liquidacion!$H$7</f>
        <v>0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>
        <f>Liquidacion!$H$7</f>
        <v>0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>
        <f>Liquidacion!$H$7</f>
        <v>0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>
        <f>Liquidacion!$H$7</f>
        <v>0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>
        <f>Liquidacion!$H$7</f>
        <v>0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36" sqref="D36:E36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68" t="s">
        <v>0</v>
      </c>
      <c r="C2" s="269"/>
      <c r="D2" s="269"/>
      <c r="E2" s="269"/>
      <c r="F2" s="269"/>
      <c r="G2" s="269"/>
      <c r="H2" s="269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75" t="s">
        <v>452</v>
      </c>
      <c r="E7" s="276"/>
      <c r="F7" s="276"/>
      <c r="G7" s="255" t="str">
        <f>VLOOKUP($D$7,Datos!$A$1:$AM$184,3,FALSE)</f>
        <v>12-400</v>
      </c>
      <c r="H7" s="255">
        <f>VLOOKUP($D$7,Datos!$A$1:$AM$184,4,FALSE)</f>
        <v>0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73" t="str">
        <f>VLOOKUP($D$7,Datos!$A$1:$AN$184,2,FALSE)</f>
        <v>MURCIA Y OTROS A DETERMINAR</v>
      </c>
      <c r="F9" s="274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40909</v>
      </c>
      <c r="F11" s="247">
        <f>VLOOKUP($D$7,Datos!$A$1:$AN$184,6,FALSE)</f>
        <v>41090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70" t="s">
        <v>675</v>
      </c>
      <c r="E13" s="271"/>
      <c r="F13" s="272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64"/>
      <c r="E15" s="265"/>
      <c r="F15" s="265"/>
      <c r="G15" s="265"/>
      <c r="H15" s="26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84"/>
      <c r="B16" s="284"/>
      <c r="C16" s="147"/>
      <c r="D16" s="264"/>
      <c r="E16" s="265"/>
      <c r="F16" s="265"/>
      <c r="G16" s="265"/>
      <c r="H16" s="26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84"/>
      <c r="B17" s="284"/>
      <c r="C17" s="147"/>
      <c r="D17" s="264"/>
      <c r="E17" s="265"/>
      <c r="F17" s="265"/>
      <c r="G17" s="265"/>
      <c r="H17" s="26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84"/>
      <c r="B18" s="284"/>
      <c r="C18" s="147"/>
      <c r="D18" s="264"/>
      <c r="E18" s="265"/>
      <c r="F18" s="265"/>
      <c r="G18" s="265"/>
      <c r="H18" s="26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84"/>
      <c r="B19" s="284"/>
      <c r="C19" s="147"/>
      <c r="D19" s="264"/>
      <c r="E19" s="265"/>
      <c r="F19" s="265"/>
      <c r="G19" s="265"/>
      <c r="H19" s="26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84"/>
      <c r="B20" s="284"/>
      <c r="C20" s="147"/>
      <c r="D20" s="264"/>
      <c r="E20" s="265"/>
      <c r="F20" s="265"/>
      <c r="G20" s="265"/>
      <c r="H20" s="26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84"/>
      <c r="B21" s="284"/>
      <c r="C21" s="147"/>
      <c r="D21" s="264"/>
      <c r="E21" s="265"/>
      <c r="F21" s="265"/>
      <c r="G21" s="265"/>
      <c r="H21" s="26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84"/>
      <c r="B22" s="284"/>
      <c r="C22" s="147"/>
      <c r="D22" s="264"/>
      <c r="E22" s="265"/>
      <c r="F22" s="265"/>
      <c r="G22" s="265"/>
      <c r="H22" s="26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84"/>
      <c r="B23" s="284"/>
      <c r="C23" s="147"/>
      <c r="D23" s="264"/>
      <c r="E23" s="265"/>
      <c r="F23" s="265"/>
      <c r="G23" s="265"/>
      <c r="H23" s="26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64"/>
      <c r="E24" s="265"/>
      <c r="F24" s="265"/>
      <c r="G24" s="265"/>
      <c r="H24" s="26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70"/>
      <c r="E26" s="271"/>
      <c r="F26" s="277"/>
      <c r="G26" s="271"/>
      <c r="H26" s="272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70"/>
      <c r="E28" s="271"/>
      <c r="F28" s="277"/>
      <c r="G28" s="271"/>
      <c r="H28" s="272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70"/>
      <c r="E30" s="272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70"/>
      <c r="E31" s="272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82">
        <v>1500</v>
      </c>
      <c r="B34" s="283"/>
      <c r="C34" s="44" t="s">
        <v>5</v>
      </c>
      <c r="D34" s="219"/>
      <c r="E34" s="114"/>
      <c r="F34" s="45"/>
      <c r="G34" s="43"/>
      <c r="H34" s="155">
        <f>A34+(D34*F34)</f>
        <v>1500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329" t="s">
        <v>676</v>
      </c>
      <c r="E36" s="281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8" t="s">
        <v>7</v>
      </c>
      <c r="B38" s="279"/>
      <c r="C38" s="279"/>
      <c r="D38" s="279"/>
      <c r="E38" s="279"/>
      <c r="F38" s="279"/>
      <c r="G38" s="279"/>
      <c r="H38" s="280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1500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1500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87"/>
      <c r="E76" s="287"/>
      <c r="F76" s="287"/>
    </row>
    <row r="77" spans="1:15" hidden="1" outlineLevel="1">
      <c r="A77" t="s">
        <v>226</v>
      </c>
      <c r="D77" s="267"/>
      <c r="E77" s="267"/>
      <c r="F77" s="267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7"/>
      <c r="E78" s="267"/>
      <c r="F78" s="267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7"/>
      <c r="E79" s="267"/>
      <c r="F79" s="267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7"/>
      <c r="E80" s="267"/>
      <c r="F80" s="267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7"/>
      <c r="E81" s="267"/>
      <c r="F81" s="267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7"/>
      <c r="E82" s="267"/>
      <c r="F82" s="267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7"/>
      <c r="E83" s="267"/>
      <c r="F83" s="267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7"/>
      <c r="E84" s="267"/>
      <c r="F84" s="267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7"/>
      <c r="E85" s="267"/>
      <c r="F85" s="267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7"/>
      <c r="E86" s="267"/>
      <c r="F86" s="267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7"/>
      <c r="E87" s="267"/>
      <c r="F87" s="267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7"/>
      <c r="E88" s="267"/>
      <c r="F88" s="267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7"/>
      <c r="E89" s="267"/>
      <c r="F89" s="267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7"/>
      <c r="E90" s="267"/>
      <c r="F90" s="267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7"/>
      <c r="E91" s="267"/>
      <c r="F91" s="267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7"/>
      <c r="E92" s="267"/>
      <c r="F92" s="267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7"/>
      <c r="E93" s="267"/>
      <c r="F93" s="267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7"/>
      <c r="E94" s="267"/>
      <c r="F94" s="267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7"/>
      <c r="E95" s="267"/>
      <c r="F95" s="267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7"/>
      <c r="E96" s="267"/>
      <c r="F96" s="267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7"/>
      <c r="E97" s="267"/>
      <c r="F97" s="267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7"/>
      <c r="E98" s="267"/>
      <c r="F98" s="267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7"/>
      <c r="E99" s="267"/>
      <c r="F99" s="267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7"/>
      <c r="E100" s="267"/>
      <c r="F100" s="267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7"/>
      <c r="E101" s="267"/>
      <c r="F101" s="267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7"/>
      <c r="E102" s="267"/>
      <c r="F102" s="267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7"/>
      <c r="E103" s="267"/>
      <c r="F103" s="267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7"/>
      <c r="E104" s="267"/>
      <c r="F104" s="267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7"/>
      <c r="E105" s="267"/>
      <c r="F105" s="267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7"/>
      <c r="E106" s="267"/>
      <c r="F106" s="267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7"/>
      <c r="E107" s="267"/>
      <c r="F107" s="267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7"/>
      <c r="E108" s="267"/>
      <c r="F108" s="267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7"/>
      <c r="E109" s="267"/>
      <c r="F109" s="267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7"/>
      <c r="E110" s="267"/>
      <c r="F110" s="267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7"/>
      <c r="E111" s="267"/>
      <c r="F111" s="267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7"/>
      <c r="E112" s="267"/>
      <c r="F112" s="267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7"/>
      <c r="E113" s="267"/>
      <c r="F113" s="267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7"/>
      <c r="E114" s="267"/>
      <c r="F114" s="267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7"/>
      <c r="E115" s="267"/>
      <c r="F115" s="267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7"/>
      <c r="E116" s="267"/>
      <c r="F116" s="267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7"/>
      <c r="E117" s="267"/>
      <c r="F117" s="267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7"/>
      <c r="E118" s="267"/>
      <c r="F118" s="267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7"/>
      <c r="E119" s="267"/>
      <c r="F119" s="267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7"/>
      <c r="E120" s="267"/>
      <c r="F120" s="267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7"/>
      <c r="E121" s="267"/>
      <c r="F121" s="267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7"/>
      <c r="E122" s="267"/>
      <c r="F122" s="267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7"/>
      <c r="E123" s="267"/>
      <c r="F123" s="267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7"/>
      <c r="E124" s="267"/>
      <c r="F124" s="267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7"/>
      <c r="E125" s="267"/>
      <c r="F125" s="267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7"/>
      <c r="E126" s="267"/>
      <c r="F126" s="267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7"/>
      <c r="E127" s="267"/>
      <c r="F127" s="267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7"/>
      <c r="E128" s="267"/>
      <c r="F128" s="267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7"/>
      <c r="E129" s="267"/>
      <c r="F129" s="267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7"/>
      <c r="E130" s="267"/>
      <c r="F130" s="267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7"/>
      <c r="E131" s="267"/>
      <c r="F131" s="267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7"/>
      <c r="E132" s="267"/>
      <c r="F132" s="267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7"/>
      <c r="E133" s="267"/>
      <c r="F133" s="267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7"/>
      <c r="E134" s="267"/>
      <c r="F134" s="267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7"/>
      <c r="E135" s="267"/>
      <c r="F135" s="267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7"/>
      <c r="E136" s="267"/>
      <c r="F136" s="267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7"/>
      <c r="E137" s="267"/>
      <c r="F137" s="267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7"/>
      <c r="E138" s="267"/>
      <c r="F138" s="267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7"/>
      <c r="E139" s="267"/>
      <c r="F139" s="267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7"/>
      <c r="E140" s="267"/>
      <c r="F140" s="267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7"/>
      <c r="E141" s="267"/>
      <c r="F141" s="267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7"/>
      <c r="E142" s="267"/>
      <c r="F142" s="267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7"/>
      <c r="E143" s="267"/>
      <c r="F143" s="267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7"/>
      <c r="E144" s="267"/>
      <c r="F144" s="267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7"/>
      <c r="E145" s="267"/>
      <c r="F145" s="267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7"/>
      <c r="E146" s="267"/>
      <c r="F146" s="267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7"/>
      <c r="E147" s="267"/>
      <c r="F147" s="267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7"/>
      <c r="E148" s="267"/>
      <c r="F148" s="267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7"/>
      <c r="E149" s="267"/>
      <c r="F149" s="267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7"/>
      <c r="E150" s="267"/>
      <c r="F150" s="267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7"/>
      <c r="E151" s="267"/>
      <c r="F151" s="267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7"/>
      <c r="E152" s="267"/>
      <c r="F152" s="267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7"/>
      <c r="E153" s="267"/>
      <c r="F153" s="267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7"/>
      <c r="E154" s="267"/>
      <c r="F154" s="267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7"/>
      <c r="E155" s="267"/>
      <c r="F155" s="267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7"/>
      <c r="E156" s="267"/>
      <c r="F156" s="267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7"/>
      <c r="E157" s="267"/>
      <c r="F157" s="267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7"/>
      <c r="E158" s="267"/>
      <c r="F158" s="267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7"/>
      <c r="E159" s="267"/>
      <c r="F159" s="267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7"/>
      <c r="E160" s="267"/>
      <c r="F160" s="267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7"/>
      <c r="E161" s="267"/>
      <c r="F161" s="267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7"/>
      <c r="E162" s="267"/>
      <c r="F162" s="267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7"/>
      <c r="E163" s="267"/>
      <c r="F163" s="267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7"/>
      <c r="E164" s="267"/>
      <c r="F164" s="267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7"/>
      <c r="E165" s="267"/>
      <c r="F165" s="267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7"/>
      <c r="E166" s="267"/>
      <c r="F166" s="267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7"/>
      <c r="E167" s="267"/>
      <c r="F167" s="267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7"/>
      <c r="E168" s="267"/>
      <c r="F168" s="267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7"/>
      <c r="E169" s="267"/>
      <c r="F169" s="267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7"/>
      <c r="E170" s="267"/>
      <c r="F170" s="267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7"/>
      <c r="E171" s="267"/>
      <c r="F171" s="267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7"/>
      <c r="E172" s="267"/>
      <c r="F172" s="267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7"/>
      <c r="E173" s="267"/>
      <c r="F173" s="267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7"/>
      <c r="E174" s="267"/>
      <c r="F174" s="267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7"/>
      <c r="E175" s="267"/>
      <c r="F175" s="267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7"/>
      <c r="E176" s="267"/>
      <c r="F176" s="267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7"/>
      <c r="E177" s="267"/>
      <c r="F177" s="267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7"/>
      <c r="E178" s="267"/>
      <c r="F178" s="267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7"/>
      <c r="E179" s="267"/>
      <c r="F179" s="267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7"/>
      <c r="E180" s="267"/>
      <c r="F180" s="267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7"/>
      <c r="E181" s="267"/>
      <c r="F181" s="267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7"/>
      <c r="E182" s="267"/>
      <c r="F182" s="267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7"/>
      <c r="E183" s="267"/>
      <c r="F183" s="267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7"/>
      <c r="E184" s="267"/>
      <c r="F184" s="267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7"/>
      <c r="E185" s="267"/>
      <c r="F185" s="267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7"/>
      <c r="E186" s="267"/>
      <c r="F186" s="267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7"/>
      <c r="E187" s="267"/>
      <c r="F187" s="267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7"/>
      <c r="E188" s="267"/>
      <c r="F188" s="267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7"/>
      <c r="E189" s="267"/>
      <c r="F189" s="267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7"/>
      <c r="E190" s="267"/>
      <c r="F190" s="267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7"/>
      <c r="E191" s="267"/>
      <c r="F191" s="267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7"/>
      <c r="E192" s="267"/>
      <c r="F192" s="267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7"/>
      <c r="E193" s="267"/>
      <c r="F193" s="267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7"/>
      <c r="E194" s="267"/>
      <c r="F194" s="267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7"/>
      <c r="E195" s="267"/>
      <c r="F195" s="267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7"/>
      <c r="E196" s="267"/>
      <c r="F196" s="267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7"/>
      <c r="E197" s="267"/>
      <c r="F197" s="267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7"/>
      <c r="E198" s="267"/>
      <c r="F198" s="267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7"/>
      <c r="E199" s="267"/>
      <c r="F199" s="267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7"/>
      <c r="E200" s="267"/>
      <c r="F200" s="267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7"/>
      <c r="E201" s="267"/>
      <c r="F201" s="267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7"/>
      <c r="E202" s="267"/>
      <c r="F202" s="267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7"/>
      <c r="E203" s="267"/>
      <c r="F203" s="267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7"/>
      <c r="E204" s="267"/>
      <c r="F204" s="267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7"/>
      <c r="E205" s="267"/>
      <c r="F205" s="267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7"/>
      <c r="E206" s="267"/>
      <c r="F206" s="267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7"/>
      <c r="E207" s="267"/>
      <c r="F207" s="267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7"/>
      <c r="E208" s="267"/>
      <c r="F208" s="267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7"/>
      <c r="E209" s="267"/>
      <c r="F209" s="267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7"/>
      <c r="E210" s="267"/>
      <c r="F210" s="267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7"/>
      <c r="E211" s="267"/>
      <c r="F211" s="267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7"/>
      <c r="E212" s="267"/>
      <c r="F212" s="267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7"/>
      <c r="E213" s="267"/>
      <c r="F213" s="267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7"/>
      <c r="E214" s="267"/>
      <c r="F214" s="267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7"/>
      <c r="E215" s="267"/>
      <c r="F215" s="267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7"/>
      <c r="E216" s="267"/>
      <c r="F216" s="267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7"/>
      <c r="E217" s="267"/>
      <c r="F217" s="267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7"/>
      <c r="E218" s="267"/>
      <c r="F218" s="267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7"/>
      <c r="E219" s="267"/>
      <c r="F219" s="267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7"/>
      <c r="E220" s="267"/>
      <c r="F220" s="267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7"/>
      <c r="E221" s="267"/>
      <c r="F221" s="267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7"/>
      <c r="E222" s="267"/>
      <c r="F222" s="267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7"/>
      <c r="E223" s="267"/>
      <c r="F223" s="267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7"/>
      <c r="E224" s="267"/>
      <c r="F224" s="267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7"/>
      <c r="E225" s="267"/>
      <c r="F225" s="267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7"/>
      <c r="E226" s="267"/>
      <c r="F226" s="267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7"/>
      <c r="E227" s="267"/>
      <c r="F227" s="267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7"/>
      <c r="E228" s="267"/>
      <c r="F228" s="267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7"/>
      <c r="E229" s="267"/>
      <c r="F229" s="267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7"/>
      <c r="E230" s="267"/>
      <c r="F230" s="267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7"/>
      <c r="E231" s="267"/>
      <c r="F231" s="267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7"/>
      <c r="E232" s="267"/>
      <c r="F232" s="267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7"/>
      <c r="E233" s="267"/>
      <c r="F233" s="267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7"/>
      <c r="E234" s="267"/>
      <c r="F234" s="267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7"/>
      <c r="E235" s="267"/>
      <c r="F235" s="267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7"/>
      <c r="E236" s="267"/>
      <c r="F236" s="267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7"/>
      <c r="E237" s="267"/>
      <c r="F237" s="267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7"/>
      <c r="E238" s="267"/>
      <c r="F238" s="267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7"/>
      <c r="E239" s="267"/>
      <c r="F239" s="267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7"/>
      <c r="E240" s="267"/>
      <c r="F240" s="267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7"/>
      <c r="E241" s="267"/>
      <c r="F241" s="267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7"/>
      <c r="E242" s="267"/>
      <c r="F242" s="267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7"/>
      <c r="E243" s="267"/>
      <c r="F243" s="267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7"/>
      <c r="E244" s="267"/>
      <c r="F244" s="267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7"/>
      <c r="E245" s="267"/>
      <c r="F245" s="267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7"/>
      <c r="E246" s="267"/>
      <c r="F246" s="267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7"/>
      <c r="E247" s="267"/>
      <c r="F247" s="267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7"/>
      <c r="E248" s="267"/>
      <c r="F248" s="267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7"/>
      <c r="E249" s="267"/>
      <c r="F249" s="267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7"/>
      <c r="E250" s="267"/>
      <c r="F250" s="267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7"/>
      <c r="E251" s="267"/>
      <c r="F251" s="267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7"/>
      <c r="E252" s="267"/>
      <c r="F252" s="267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7"/>
      <c r="E253" s="267"/>
      <c r="F253" s="267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7"/>
      <c r="E254" s="267"/>
      <c r="F254" s="267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7"/>
      <c r="E255" s="267"/>
      <c r="F255" s="267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7"/>
      <c r="E256" s="267"/>
      <c r="F256" s="267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7"/>
      <c r="E257" s="267"/>
      <c r="F257" s="267"/>
      <c r="G257" s="13"/>
      <c r="H257" s="212"/>
      <c r="I257" s="243"/>
      <c r="J257" s="245"/>
      <c r="K257" s="214"/>
      <c r="L257" s="214"/>
    </row>
    <row r="258" spans="1:12" hidden="1" outlineLevel="1">
      <c r="D258" s="267"/>
      <c r="E258" s="267"/>
      <c r="F258" s="267"/>
      <c r="G258" s="13"/>
      <c r="H258" s="212"/>
      <c r="I258" s="243"/>
      <c r="J258" s="245"/>
      <c r="K258" s="214"/>
      <c r="L258" s="214"/>
    </row>
    <row r="259" spans="1:12" hidden="1" outlineLevel="1">
      <c r="D259" s="267"/>
      <c r="E259" s="267"/>
      <c r="F259" s="267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86" t="s">
        <v>185</v>
      </c>
      <c r="G265" s="286"/>
    </row>
    <row r="269" spans="1:12" ht="26.25">
      <c r="A269" s="203"/>
      <c r="E269" s="204"/>
      <c r="F269" s="203"/>
    </row>
    <row r="273" spans="1:7" ht="26.25">
      <c r="A273" s="285"/>
      <c r="B273" s="285"/>
      <c r="C273" s="285"/>
      <c r="D273" s="285"/>
      <c r="F273" s="286" t="str">
        <f>D13</f>
        <v>JORDI FOLCH MAS</v>
      </c>
      <c r="G273" s="286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304"/>
      <c r="D8" s="305"/>
      <c r="E8" s="306"/>
    </row>
    <row r="9" spans="2:6" ht="36" customHeight="1" thickBot="1">
      <c r="B9" s="131" t="s">
        <v>162</v>
      </c>
      <c r="C9" s="295"/>
      <c r="D9" s="296"/>
      <c r="E9" s="297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5"/>
      <c r="D11" s="296"/>
      <c r="E11" s="297"/>
    </row>
    <row r="12" spans="2:6" ht="36" customHeight="1" thickBot="1">
      <c r="B12" s="131" t="s">
        <v>163</v>
      </c>
      <c r="C12" s="295"/>
      <c r="D12" s="296"/>
      <c r="E12" s="297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304"/>
      <c r="D15" s="305"/>
      <c r="E15" s="306"/>
    </row>
    <row r="16" spans="2:6" ht="36" customHeight="1" thickBot="1">
      <c r="B16" s="131" t="s">
        <v>167</v>
      </c>
      <c r="C16" s="295"/>
      <c r="D16" s="296"/>
      <c r="E16" s="297"/>
    </row>
    <row r="17" spans="2:5" ht="36" customHeight="1" thickBot="1">
      <c r="B17" s="131" t="s">
        <v>168</v>
      </c>
      <c r="C17" s="295"/>
      <c r="D17" s="296"/>
      <c r="E17" s="297"/>
    </row>
    <row r="18" spans="2:5" ht="36" customHeight="1" thickBot="1">
      <c r="B18" s="131" t="s">
        <v>169</v>
      </c>
      <c r="C18" s="295"/>
      <c r="D18" s="296"/>
      <c r="E18" s="297"/>
    </row>
    <row r="19" spans="2:5" ht="36" customHeight="1" thickBot="1">
      <c r="B19" s="131" t="s">
        <v>170</v>
      </c>
      <c r="C19" s="295"/>
      <c r="D19" s="296"/>
      <c r="E19" s="297"/>
    </row>
    <row r="20" spans="2:5" ht="36" customHeight="1" thickBot="1">
      <c r="B20" s="131" t="s">
        <v>171</v>
      </c>
      <c r="C20" s="298"/>
      <c r="D20" s="299"/>
      <c r="E20" s="300"/>
    </row>
    <row r="21" spans="2:5" ht="36" customHeight="1" thickBot="1">
      <c r="B21" s="132" t="s">
        <v>172</v>
      </c>
      <c r="C21" s="301"/>
      <c r="D21" s="302"/>
      <c r="E21" s="303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88"/>
      <c r="D23" s="289"/>
      <c r="E23" s="290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1"/>
      <c r="D25" s="292"/>
      <c r="E25" s="293"/>
    </row>
    <row r="26" spans="2:5" ht="13.5" thickTop="1"/>
    <row r="27" spans="2:5">
      <c r="B27" s="294" t="s">
        <v>178</v>
      </c>
      <c r="C27" s="294"/>
      <c r="D27" s="294"/>
      <c r="E27" s="294"/>
    </row>
    <row r="28" spans="2:5" ht="36" customHeight="1">
      <c r="B28" s="294"/>
      <c r="C28" s="294"/>
      <c r="D28" s="294"/>
      <c r="E28" s="294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8:E8"/>
    <mergeCell ref="C9:E9"/>
    <mergeCell ref="C11:E11"/>
    <mergeCell ref="C12:E12"/>
    <mergeCell ref="C15:E15"/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PUNTUABLES JUVENILES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JORDI FOLCH MAS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7" t="s">
        <v>20</v>
      </c>
      <c r="C15" s="308"/>
      <c r="D15" s="307" t="s">
        <v>11</v>
      </c>
      <c r="E15" s="308"/>
      <c r="F15" s="307" t="s">
        <v>21</v>
      </c>
      <c r="G15" s="308"/>
      <c r="H15" s="307" t="s">
        <v>22</v>
      </c>
      <c r="I15" s="308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09" t="s">
        <v>98</v>
      </c>
      <c r="C5" s="309"/>
      <c r="D5" s="309"/>
      <c r="E5" s="309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0" t="s">
        <v>72</v>
      </c>
      <c r="D8" s="310"/>
      <c r="E8" s="310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0" t="str">
        <f>VLOOKUP(Liquidacion!D7,Datos!$A$1:$AN$184,3,FALSE)</f>
        <v>12-400</v>
      </c>
      <c r="D10" s="310"/>
      <c r="E10" s="310"/>
      <c r="H10" s="141" t="str">
        <f>Liquidacion!D7</f>
        <v>PUNTUABLES JUVENILES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0" t="str">
        <f>CONCATENATE("GOLF"," - ",(VLOOKUP(Liquidacion!D7,Datos!$A$1:$AN$184,4,FALSE)))</f>
        <v xml:space="preserve">GOLF - </v>
      </c>
      <c r="D12" s="310"/>
      <c r="E12" s="310"/>
      <c r="H12" s="141" t="s">
        <v>134</v>
      </c>
      <c r="I12" s="141" t="str">
        <f>LEFT(Liquidacion!H7,3)</f>
        <v>0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0" t="str">
        <f>Liquidacion!D7</f>
        <v>PUNTUABLES JUVENILES</v>
      </c>
      <c r="D14" s="310"/>
      <c r="E14" s="310"/>
      <c r="G14" s="54" t="str">
        <f>Liquidacion!D7</f>
        <v>PUNTUABLES JUVENILES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40909</v>
      </c>
      <c r="E17" s="254">
        <f>Liquidacion!F11</f>
        <v>41090</v>
      </c>
      <c r="F17" s="55">
        <f>Liquidacion!E11</f>
        <v>40909</v>
      </c>
    </row>
    <row r="18" spans="1:7" ht="18" customHeight="1">
      <c r="A18" s="50"/>
      <c r="C18" s="215" t="s">
        <v>138</v>
      </c>
      <c r="D18" s="321">
        <f>Liquidacion!H11</f>
        <v>0</v>
      </c>
      <c r="E18" s="313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40909</v>
      </c>
      <c r="E19" s="58"/>
      <c r="F19" s="55"/>
    </row>
    <row r="20" spans="1:7" ht="18" customHeight="1">
      <c r="A20" s="50" t="s">
        <v>69</v>
      </c>
      <c r="C20" s="215" t="s">
        <v>137</v>
      </c>
      <c r="D20" s="313" t="str">
        <f>Liquidacion!E9</f>
        <v>MURCIA Y OTROS A DETERMINAR</v>
      </c>
      <c r="E20" s="313"/>
      <c r="F20" s="55"/>
      <c r="G20" s="33" t="s">
        <v>104</v>
      </c>
    </row>
    <row r="21" spans="1:7" ht="18" customHeight="1">
      <c r="A21" s="50"/>
      <c r="C21" s="215" t="s">
        <v>139</v>
      </c>
      <c r="D21" s="313">
        <f>Liquidacion!H9</f>
        <v>0</v>
      </c>
      <c r="E21" s="313"/>
      <c r="F21" s="55"/>
      <c r="G21" s="33" t="s">
        <v>105</v>
      </c>
    </row>
    <row r="22" spans="1:7" ht="18" customHeight="1">
      <c r="A22" s="50"/>
      <c r="C22" s="59" t="str">
        <f>Liquidacion!E9</f>
        <v>MURCIA Y OTROS A DETERMINAR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1180</v>
      </c>
      <c r="E25" s="11">
        <f>COUNTIF(C26:C35,"&lt;&gt;0")</f>
        <v>0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>
        <f>Liquidacion!D15</f>
        <v>0</v>
      </c>
      <c r="D26" s="65"/>
      <c r="E26" s="65"/>
    </row>
    <row r="27" spans="1:7" ht="18" customHeight="1">
      <c r="A27" s="50"/>
      <c r="C27" s="65">
        <f>Liquidacion!D16</f>
        <v>0</v>
      </c>
      <c r="D27" s="65"/>
      <c r="E27" s="65"/>
    </row>
    <row r="28" spans="1:7" ht="18" customHeight="1">
      <c r="A28" s="50"/>
      <c r="C28" s="65">
        <f>Liquidacion!D17</f>
        <v>0</v>
      </c>
      <c r="D28" s="65"/>
      <c r="E28" s="65"/>
    </row>
    <row r="29" spans="1:7" ht="18" customHeight="1">
      <c r="A29" s="50"/>
      <c r="C29" s="65">
        <f>Liquidacion!D18</f>
        <v>0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>
        <f>Liquidacion!D21</f>
        <v>0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0</v>
      </c>
      <c r="E38" s="64">
        <f>COUNTIF(C39:C40,"&lt;&gt;0")</f>
        <v>0</v>
      </c>
    </row>
    <row r="39" spans="1:7" ht="18" customHeight="1">
      <c r="A39" s="50"/>
      <c r="C39" s="65">
        <f>Liquidacion!D26</f>
        <v>0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0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7"/>
      <c r="D51" s="317"/>
      <c r="E51" s="317"/>
    </row>
    <row r="52" spans="1:7" ht="18" customHeight="1">
      <c r="A52" s="50"/>
      <c r="C52" s="317"/>
      <c r="D52" s="317"/>
      <c r="E52" s="317"/>
    </row>
    <row r="53" spans="1:7" ht="18" customHeight="1">
      <c r="A53" s="50"/>
      <c r="C53" s="317"/>
      <c r="D53" s="317"/>
      <c r="E53" s="317"/>
    </row>
    <row r="54" spans="1:7" ht="18" customHeight="1">
      <c r="A54" s="50"/>
      <c r="C54" s="318"/>
      <c r="D54" s="318"/>
      <c r="E54" s="318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20">
        <f>VLOOKUP(Liquidacion!D7,Datos!$A$1:$AU$184,7,FALSE)</f>
        <v>8000</v>
      </c>
      <c r="E57" s="320"/>
      <c r="F57" s="33" t="s">
        <v>74</v>
      </c>
      <c r="G57" s="33"/>
    </row>
    <row r="58" spans="1:7" ht="18" customHeight="1">
      <c r="A58" s="50"/>
      <c r="C58" s="319" t="s">
        <v>141</v>
      </c>
      <c r="D58" s="319"/>
      <c r="E58" s="319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12" t="s">
        <v>82</v>
      </c>
      <c r="D60" s="312"/>
      <c r="E60" s="312"/>
    </row>
    <row r="61" spans="1:7" ht="18" customHeight="1">
      <c r="A61" s="50"/>
      <c r="C61" s="316" t="s">
        <v>83</v>
      </c>
      <c r="D61" s="316"/>
      <c r="E61" s="316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11"/>
      <c r="D64" s="311"/>
      <c r="E64" s="311"/>
    </row>
    <row r="65" spans="1:8" ht="18" customHeight="1">
      <c r="C65" s="240" t="s">
        <v>136</v>
      </c>
      <c r="D65" s="240"/>
      <c r="E65" s="240"/>
    </row>
    <row r="66" spans="1:8" ht="18" customHeight="1">
      <c r="C66" s="315"/>
      <c r="D66" s="315"/>
      <c r="E66" s="315"/>
    </row>
    <row r="67" spans="1:8" ht="18" customHeight="1">
      <c r="C67" s="315"/>
      <c r="D67" s="315"/>
      <c r="E67" s="315"/>
    </row>
    <row r="68" spans="1:8">
      <c r="C68" s="315"/>
      <c r="D68" s="315"/>
      <c r="E68" s="315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4"/>
      <c r="E70" s="314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  <mergeCell ref="B5:E5"/>
    <mergeCell ref="C8:E8"/>
    <mergeCell ref="C10:E10"/>
    <mergeCell ref="C64:E64"/>
    <mergeCell ref="C60:E60"/>
    <mergeCell ref="D20:E20"/>
    <mergeCell ref="D21:E21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2"/>
      <c r="B1" s="322"/>
      <c r="C1" s="322"/>
      <c r="D1" s="322"/>
      <c r="E1" s="322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3" t="s">
        <v>106</v>
      </c>
      <c r="C5" s="323"/>
      <c r="D5" s="323"/>
      <c r="E5" s="323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4"/>
      <c r="D10" s="324"/>
      <c r="E10" s="324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5"/>
      <c r="D13" s="325"/>
      <c r="E13" s="325"/>
      <c r="F13" s="6"/>
    </row>
    <row r="14" spans="1:12" ht="18" customHeight="1">
      <c r="A14" s="3"/>
      <c r="C14" s="328"/>
      <c r="D14" s="328"/>
      <c r="E14" s="328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7"/>
      <c r="E15" s="327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6"/>
      <c r="E61" s="326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workbookViewId="0">
      <selection activeCell="A4" sqref="A4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A37984-E836-44E7-97A9-CB478B421E68}"/>
</file>

<file path=customXml/itemProps2.xml><?xml version="1.0" encoding="utf-8"?>
<ds:datastoreItem xmlns:ds="http://schemas.openxmlformats.org/officeDocument/2006/customXml" ds:itemID="{EA57D0BD-FB2E-4865-84A5-43E53903542C}"/>
</file>

<file path=customXml/itemProps3.xml><?xml version="1.0" encoding="utf-8"?>
<ds:datastoreItem xmlns:ds="http://schemas.openxmlformats.org/officeDocument/2006/customXml" ds:itemID="{B3523926-BE26-4D03-A1CA-3E9A014A4A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2012-02-17T16:18:36Z</cp:lastPrinted>
  <dcterms:created xsi:type="dcterms:W3CDTF">2003-02-04T12:14:56Z</dcterms:created>
  <dcterms:modified xsi:type="dcterms:W3CDTF">2012-02-17T16:19:38Z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