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H43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2" i="2" l="1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<sst xmlns="http://schemas.openxmlformats.org/spreadsheetml/2006/main" count="1622" uniqueCount="677">
  <si>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</si>
  <si>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</si>
  <si>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</si>
  <si>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</si>
  <si>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</si>
  <si>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</si>
  <si>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</si>
  <si>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</si>
  <si>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</si>
  <si>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</si>
  <si>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</si>
  <si>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</si>
  <si>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</si>
  <si>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</si>
  <si>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</si>
  <si>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</si>
  <si>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</si>
  <si>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</si>
  <si>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</si>
  <si>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</si>
  <si>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</si>
  <si>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</si>
  <si>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</si>
  <si>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</si>
  <si>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</si>
  <si>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</si>
  <si>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</si>
  <si>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</si>
  <si>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</si>
  <si>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</si>
  <si>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</si>
  <si>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</si>
  <si>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</si>
  <si>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</si>
  <si>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</si>
  <si>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</si>
  <si>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</si>
  <si>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</si>
  <si>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</si>
  <si>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</si>
  <si>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</si>
  <si>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</si>
  <si>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</si>
  <si>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</si>
  <si>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</si>
  <si>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</si>
  <si>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</si>
  <si>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</si>
  <si>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</si>
  <si>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</si>
  <si>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</si>
  <si>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</si>
  <si>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</si>
  <si>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</si>
  <si>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</si>
  <si>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</si>
  <si>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</si>
  <si>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</si>
  <si>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</si>
  <si>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</si>
  <si>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</si>
  <si>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</si>
  <si>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</si>
  <si>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</si>
  <si>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</si>
  <si>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</si>
  <si>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</si>
  <si>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</si>
  <si>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</si>
  <si>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</si>
  <si>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</si>
  <si>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</si>
  <si>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</si>
  <si>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</si>
  <si>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</si>
  <si>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</si>
  <si>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</si>
  <si>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</si>
  <si>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</si>
  <si>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</si>
  <si>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</si>
  <si>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</si>
  <si>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</si>
  <si>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</si>
  <si>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</si>
  <si>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</si>
  <si>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</si>
  <si>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</si>
  <si>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</si>
  <si>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</si>
  <si>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</si>
  <si>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</si>
  <si>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</si>
  <si>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</si>
  <si>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</si>
  <si>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</si>
  <si>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</si>
  <si>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</si>
  <si>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</si>
  <si>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</si>
  <si>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</si>
  <si>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</si>
  <si>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</si>
  <si>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</si>
  <si>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</si>
  <si>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</si>
  <si>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</si>
  <si>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</si>
  <si>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</si>
  <si>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</si>
  <si>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</si>
  <si>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</si>
  <si>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</si>
  <si>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</si>
  <si>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</si>
  <si>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</si>
  <si>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</si>
  <si>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</si>
  <si>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</si>
  <si>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</si>
  <si>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</si>
  <si>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</si>
  <si>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</si>
  <si>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</si>
  <si>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</si>
  <si>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</si>
  <si>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</si>
  <si>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</si>
  <si>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</si>
  <si>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</si>
  <si>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</si>
  <si>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</si>
  <si>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</si>
  <si>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</si>
  <si>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</si>
  <si>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</si>
  <si>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</si>
  <si>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</si>
  <si>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</si>
  <si>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</si>
  <si>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</si>
  <si>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</si>
  <si>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</si>
  <si>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</si>
  <si>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</si>
  <si>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</si>
  <si>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</si>
  <si>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</si>
  <si>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</si>
  <si>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</si>
  <si>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</si>
  <si>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</si>
  <si>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</si>
  <si>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</si>
  <si>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</si>
  <si>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</si>
  <si>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</si>
  <si>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</si>
  <si>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</si>
  <si>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</si>
  <si>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</si>
  <si>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</si>
  <si>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</si>
  <si>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</si>
  <si>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</si>
  <si>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</si>
  <si>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</si>
  <si>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</si>
  <si>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</si>
  <si>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</si>
  <si>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</si>
  <si>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</si>
  <si>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</si>
  <si>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</si>
  <si>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</si>
  <si>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</si>
  <si>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</si>
  <si>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</si>
  <si>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</si>
  <si>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</si>
  <si>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</si>
  <si>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</si>
  <si>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</si>
  <si>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</si>
  <si>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</si>
  <si>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</si>
  <si>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</si>
  <si>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</si>
  <si>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</si>
  <si>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</si>
  <si>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</si>
  <si>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</si>
  <si>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</si>
  <si>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</si>
  <si>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</si>
  <si>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</si>
  <si>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</si>
  <si>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</si>
  <si>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</si>
  <si>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</si>
  <si>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</si>
  <si>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</si>
  <si>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</si>
  <si>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</si>
  <si>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</si>
  <si>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</si>
  <si>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</si>
  <si>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</si>
  <si>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</si>
  <si>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</si>
  <si>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</si>
  <si>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</si>
  <si>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</si>
  <si>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</si>
  <si>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</si>
  <si>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</si>
  <si>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</si>
  <si>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</si>
  <si>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</si>
  <si>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</si>
  <si>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</si>
  <si>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</si>
  <si>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</si>
  <si>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</si>
  <si>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</si>
  <si>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</si>
  <si>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</si>
  <si>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</si>
  <si>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</si>
  <si>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</si>
  <si>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</si>
  <si>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</si>
  <si>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</si>
  <si>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</si>
  <si>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</si>
  <si>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</si>
  <si>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</si>
  <si>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</si>
  <si>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</si>
  <si>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</si>
  <si>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</si>
  <si>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</si>
  <si>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</si>
  <si>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</si>
  <si>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</si>
  <si>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</si>
  <si>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</si>
  <si>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</si>
  <si>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</si>
  <si>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</si>
  <si>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</si>
  <si>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</si>
  <si>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</si>
  <si>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</si>
  <si>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</si>
  <si>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</si>
  <si>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</si>
  <si>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</si>
  <si>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</si>
  <si>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</si>
  <si>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</si>
  <si>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</si>
  <si>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</si>
  <si>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</si>
  <si>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</si>
  <si>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</si>
  <si>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</si>
  <si>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</si>
  <si>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</si>
  <si>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</si>
  <si>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</si>
  <si>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</si>
  <si>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</si>
  <si>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</si>
  <si>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</si>
  <si>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</si>
  <si>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</si>
  <si>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</si>
  <si>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</si>
  <si>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</si>
  <si>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</si>
  <si>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</si>
  <si>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</si>
  <si>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</si>
  <si>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</si>
  <si>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</si>
  <si>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</si>
  <si>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</si>
  <si>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</si>
  <si>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</si>
  <si>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</si>
  <si>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</si>
  <si>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</si>
  <si>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</si>
  <si>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</si>
  <si>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</si>
  <si>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</si>
  <si>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</si>
  <si>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</si>
  <si>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</si>
  <si>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</si>
  <si>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</si>
  <si>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</si>
  <si>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</si>
  <si>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</si>
  <si>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</si>
  <si>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</si>
  <si>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</si>
  <si>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</si>
  <si>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</si>
  <si>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</si>
  <si>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</si>
  <si>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</si>
  <si>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</si>
  <si>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</si>
  <si>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</si>
  <si>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</si>
  <si>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</si>
  <si>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</si>
  <si>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</si>
  <si>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</si>
  <si>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</si>
  <si>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</si>
  <si>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</si>
  <si>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</si>
  <si>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</si>
  <si>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</si>
  <si>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</si>
  <si>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</si>
  <si>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</si>
  <si>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</si>
  <si>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</si>
  <si>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</si>
  <si>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</si>
  <si>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</si>
  <si>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</si>
  <si>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</si>
  <si>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</si>
  <si>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</si>
  <si>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</si>
  <si>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</si>
  <si>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</si>
  <si>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</si>
  <si>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</si>
  <si>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</si>
  <si>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</si>
  <si>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</si>
  <si>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</si>
  <si>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</si>
  <si>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</si>
  <si>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</si>
  <si>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</si>
  <si>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</si>
  <si>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</si>
  <si>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</si>
  <si>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</si>
  <si>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</si>
  <si>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</si>
  <si>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</si>
  <si>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</si>
  <si>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</si>
  <si>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</si>
  <si>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</si>
  <si>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</si>
  <si>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</si>
  <si>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</si>
  <si>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</si>
  <si>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</si>
  <si>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</si>
  <si>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</si>
  <si>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</si>
  <si>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</si>
  <si>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</si>
  <si>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</si>
  <si>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</si>
  <si>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</si>
  <si>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</si>
  <si>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</si>
  <si>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</si>
  <si>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</si>
  <si>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</si>
  <si>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</si>
  <si>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</si>
  <si>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</si>
  <si>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</si>
  <si>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</si>
  <si>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</si>
  <si>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</si>
  <si>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</si>
  <si>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</si>
  <si>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</si>
  <si>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</si>
  <si>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</si>
  <si>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</si>
  <si>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</si>
  <si>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</si>
  <si>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</si>
  <si>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</si>
  <si>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</si>
  <si>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</si>
  <si>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</si>
  <si>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</si>
  <si>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</si>
  <si>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</si>
  <si>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</si>
  <si>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</si>
  <si>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</si>
  <si>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</si>
  <si>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</si>
  <si>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</si>
  <si>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</si>
  <si>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</si>
  <si>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</si>
  <si>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</si>
  <si>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</si>
  <si>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</si>
  <si>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</si>
  <si>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</si>
  <si>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</si>
  <si>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</si>
  <si>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</si>
  <si>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</si>
  <si>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</si>
  <si>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</si>
  <si>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</si>
  <si>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</si>
  <si>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</si>
  <si>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</si>
  <si>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</si>
  <si>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</si>
  <si>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</si>
  <si>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</si>
  <si>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</si>
  <si>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</si>
  <si>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</si>
  <si>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</si>
  <si>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</si>
  <si>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</si>
  <si>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</si>
  <si>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</si>
  <si>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</si>
  <si>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</si>
  <si>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</si>
  <si>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</si>
  <si>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</si>
  <si>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</si>
  <si>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</si>
  <si>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</si>
  <si>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</si>
  <si>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</si>
  <si>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</si>
  <si>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</si>
  <si>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</si>
  <si>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</si>
  <si>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</si>
  <si>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</si>
  <si>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</si>
  <si>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</si>
  <si>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</si>
  <si>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</si>
  <si>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</si>
  <si>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</si>
  <si>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</si>
  <si>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</si>
  <si>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</si>
  <si>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</si>
  <si>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</si>
  <si>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</si>
  <si>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</si>
  <si>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</si>
  <si>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</si>
  <si>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</si>
  <si>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</si>
  <si>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</si>
  <si>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</si>
  <si>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</si>
  <si>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</si>
  <si>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</si>
  <si>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</si>
  <si>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</si>
  <si>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</si>
  <si>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</si>
  <si>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</si>
  <si>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</si>
  <si>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</si>
  <si>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</si>
  <si>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</si>
  <si>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</si>
  <si>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</si>
  <si>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</si>
  <si>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</si>
  <si>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</si>
  <si>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</si>
  <si>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</si>
  <si>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</si>
  <si>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</si>
  <si>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</si>
  <si>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</si>
  <si>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</si>
  <si>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</si>
  <si>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</si>
  <si>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</si>
  <si>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</si>
  <si>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</si>
  <si>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</si>
  <si>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</si>
  <si>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</si>
  <si>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</si>
  <si>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</si>
  <si>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</si>
  <si>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</si>
  <si>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</si>
  <si>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</si>
  <si>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</si>
  <si>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</si>
  <si>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</si>
  <si>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</si>
  <si>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</si>
  <si>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</si>
  <si>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</si>
  <si>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</si>
  <si>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</si>
  <si>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</si>
  <si>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</si>
  <si>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</si>
  <si>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</si>
  <si>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</si>
  <si>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</si>
  <si>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</si>
  <si>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</si>
  <si>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</si>
  <si>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</si>
  <si>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</si>
  <si>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</si>
  <si>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</si>
  <si>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</si>
  <si>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</si>
  <si>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</si>
  <si>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</si>
  <si>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</si>
  <si>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</si>
  <si>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</si>
  <si>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</si>
  <si>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</si>
  <si>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</si>
  <si>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</si>
  <si>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</si>
  <si>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</si>
  <si>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</si>
  <si>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</si>
  <si>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</si>
  <si>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</si>
  <si>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</si>
  <si>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</si>
  <si>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</si>
  <si>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</si>
  <si>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</si>
  <si>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</si>
  <si>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</si>
  <si>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</si>
  <si>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</si>
  <si>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</si>
  <si>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</si>
  <si>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</si>
  <si>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</si>
  <si>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</si>
  <si>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</si>
  <si>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</si>
  <si>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</si>
  <si>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</si>
  <si>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</si>
  <si>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</si>
  <si>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</si>
  <si>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</si>
  <si>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</si>
  <si>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</si>
  <si>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</si>
  <si>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</si>
  <si>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</si>
  <si>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</si>
  <si>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</si>
  <si>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</si>
  <si>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</si>
  <si>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</si>
  <si>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</si>
  <si>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</si>
  <si>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</si>
  <si>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</si>
  <si>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</si>
  <si>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</si>
  <si>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</si>
  <si>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</si>
  <si>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</si>
  <si>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</si>
  <si>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</si>
  <si>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</si>
  <si>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</si>
  <si>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</si>
  <si>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</si>
  <si>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</si>
  <si>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</si>
  <si>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</si>
  <si>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</si>
  <si>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</si>
  <si>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</si>
  <si>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</si>
  <si>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</si>
  <si>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</si>
  <si>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</si>
  <si>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</si>
  <si>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</si>
  <si>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</si>
  <si>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</si>
  <si>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</si>
  <si>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</si>
  <si>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</si>
  <si>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</si>
  <si>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</si>
  <si>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</si>
  <si>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</si>
  <si>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</si>
  <si>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</si>
  <si>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</si>
  <si>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</si>
  <si>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</si>
  <si>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</si>
  <si>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</si>
  <si>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</si>
  <si>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</si>
  <si>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</si>
  <si>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</si>
  <si>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</si>
  <si>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</si>
  <si>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</si>
  <si>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</si>
  <si>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</si>
  <si>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</si>
  <si>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</si>
  <si>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</si>
  <si>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</si>
  <si>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</si>
  <si>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</si>
  <si>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</si>
  <si>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</si>
  <si>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</si>
  <si>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</si>
  <si>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</si>
  <si>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</si>
  <si>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</si>
  <si>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</si>
  <si>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</si>
  <si>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</si>
  <si>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</si>
  <si>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</si>
  <si>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</si>
  <si>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</si>
  <si>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</si>
  <si>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</si>
  <si>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</si>
  <si>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</si>
  <si>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</si>
  <si>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</si>
  <si>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</si>
  <si>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</si>
  <si>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</si>
  <si>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</si>
  <si>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</si>
  <si>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</si>
  <si>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</si>
  <si>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</si>
  <si>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</si>
  <si>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</si>
  <si>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</si>
  <si>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</si>
  <si>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</si>
  <si>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FRANCISCO LUNA TORRES</t>
  </si>
  <si>
    <t>3 de febrero de 2012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</si>
</sst>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FRANCISCO LUNA TORRES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FRANCISCO LUNA TORRES</v>
      </c>
      <c r="G13" s="97" t="str">
        <f>Liquidacion!D7</f>
        <v>CONCENTRACIÓN JUVENIL FEM. FEB.-ESPAÑA A</v>
      </c>
      <c r="H13" s="98" t="str">
        <f>Liquidacion!G7</f>
        <v>12-409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FRANCISCO LUNA TORRES</v>
      </c>
      <c r="G14" s="104" t="str">
        <f>Liquidacion!D7</f>
        <v>CONCENTRACIÓN JUVENIL FEM. FEB.-ESPAÑA A</v>
      </c>
      <c r="H14" s="98" t="str">
        <f>Liquidacion!G7</f>
        <v>12-409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FRANCISCO LUNA TORRES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>
        <f>Liquidacion!$H$7</f>
        <v>0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>
        <f>Liquidacion!$H$7</f>
        <v>0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topLeftCell="A59" zoomScale="82" zoomScaleNormal="82" workbookViewId="0">
      <selection activeCell="D36" sqref="D36:E36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478</v>
      </c>
      <c r="E7" s="276"/>
      <c r="F7" s="276"/>
      <c r="G7" s="255" t="str">
        <f>VLOOKUP($D$7,Datos!$A$1:$AM$184,3,FALSE)</f>
        <v>12-409</v>
      </c>
      <c r="H7" s="255">
        <f>VLOOKUP($D$7,Datos!$A$1:$AM$184,4,FALSE)</f>
        <v>0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CNG, MADRID</v>
      </c>
      <c r="F9" s="274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40943</v>
      </c>
      <c r="F11" s="247">
        <f>VLOOKUP($D$7,Datos!$A$1:$AN$184,6,FALSE)</f>
        <v>40944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675</v>
      </c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/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/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/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/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264"/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264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/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3">
        <v>300</v>
      </c>
      <c r="B34" s="284"/>
      <c r="C34" s="44" t="s">
        <v>5</v>
      </c>
      <c r="D34" s="219"/>
      <c r="E34" s="114"/>
      <c r="F34" s="45"/>
      <c r="G34" s="43"/>
      <c r="H34" s="155">
        <f>A34+(D34*F34)</f>
        <v>300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1" t="s">
        <v>676</v>
      </c>
      <c r="E36" s="282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300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300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7" t="s">
        <v>185</v>
      </c>
      <c r="G265" s="287"/>
    </row>
    <row r="269" spans="1:12" ht="26.25">
      <c r="A269" s="203"/>
      <c r="E269" s="204"/>
      <c r="F269" s="203"/>
    </row>
    <row r="273" spans="1:7" ht="26.25">
      <c r="A273" s="286"/>
      <c r="B273" s="286"/>
      <c r="C273" s="286"/>
      <c r="D273" s="286"/>
      <c r="F273" s="287" t="str">
        <f>D13</f>
        <v>FRANCISCO LUNA TORRES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CONCENTRACIÓN JUVENIL FEM. FEB.-ESPAÑA A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FRANCISCO LUNA TORRES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12-409</v>
      </c>
      <c r="D10" s="311"/>
      <c r="E10" s="311"/>
      <c r="H10" s="141" t="str">
        <f>Liquidacion!D7</f>
        <v>CONCENTRACIÓN JUVENIL FEM. FEB.-ESPAÑA A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 xml:space="preserve">GOLF - </v>
      </c>
      <c r="D12" s="311"/>
      <c r="E12" s="311"/>
      <c r="H12" s="141" t="s">
        <v>134</v>
      </c>
      <c r="I12" s="141" t="str">
        <f>LEFT(Liquidacion!H7,3)</f>
        <v>0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CONCENTRACIÓN JUVENIL FEM. FEB.-ESPAÑA A</v>
      </c>
      <c r="D14" s="311"/>
      <c r="E14" s="311"/>
      <c r="G14" s="54" t="str">
        <f>Liquidacion!D7</f>
        <v>CONCENTRACIÓN JUVENIL FEM. FEB.-ESPAÑA A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40943</v>
      </c>
      <c r="E17" s="254">
        <f>Liquidacion!F11</f>
        <v>40944</v>
      </c>
      <c r="F17" s="55">
        <f>Liquidacion!E11</f>
        <v>40943</v>
      </c>
    </row>
    <row r="18" spans="1:7" ht="18" customHeight="1">
      <c r="A18" s="50"/>
      <c r="C18" s="215" t="s">
        <v>138</v>
      </c>
      <c r="D18" s="322">
        <f>Liquidacion!H11</f>
        <v>0</v>
      </c>
      <c r="E18" s="314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40943</v>
      </c>
      <c r="E19" s="58"/>
      <c r="F19" s="55"/>
    </row>
    <row r="20" spans="1:7" ht="18" customHeight="1">
      <c r="A20" s="50" t="s">
        <v>69</v>
      </c>
      <c r="C20" s="215" t="s">
        <v>137</v>
      </c>
      <c r="D20" s="314" t="str">
        <f>Liquidacion!E9</f>
        <v>CNG, MADRID</v>
      </c>
      <c r="E20" s="314"/>
      <c r="F20" s="55"/>
      <c r="G20" s="33" t="s">
        <v>104</v>
      </c>
    </row>
    <row r="21" spans="1:7" ht="18" customHeight="1">
      <c r="A21" s="50"/>
      <c r="C21" s="215" t="s">
        <v>139</v>
      </c>
      <c r="D21" s="314">
        <f>Liquidacion!H9</f>
        <v>0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CNG, MADRID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12</v>
      </c>
      <c r="E25" s="11">
        <f>COUNTIF(C26:C35,"&lt;&gt;0")</f>
        <v>0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>
        <f>Liquidacion!D15</f>
        <v>0</v>
      </c>
      <c r="D26" s="65"/>
      <c r="E26" s="65"/>
    </row>
    <row r="27" spans="1:7" ht="18" customHeight="1">
      <c r="A27" s="50"/>
      <c r="C27" s="65">
        <f>Liquidacion!D16</f>
        <v>0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0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0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8200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40" t="s">
        <v>136</v>
      </c>
      <c r="D65" s="240"/>
      <c r="E65" s="240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5"/>
      <c r="E70" s="315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80D84F-91BC-4202-BA6D-1C755C79CDB4}"/>
</file>

<file path=customXml/itemProps2.xml><?xml version="1.0" encoding="utf-8"?>
<ds:datastoreItem xmlns:ds="http://schemas.openxmlformats.org/officeDocument/2006/customXml" ds:itemID="{F837BC64-5239-4898-A649-0DC6195BC301}"/>
</file>

<file path=customXml/itemProps3.xml><?xml version="1.0" encoding="utf-8"?>
<ds:datastoreItem xmlns:ds="http://schemas.openxmlformats.org/officeDocument/2006/customXml" ds:itemID="{A30ADFCF-39B4-45F8-B21D-573AE77BB6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2012-02-01T10:15:43Z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