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hidePivotFieldList="1"/>
  <bookViews>
    <workbookView xWindow="4785" yWindow="4395" windowWidth="9390" windowHeight="4425" tabRatio="783" activeTab="1"/>
  </bookViews>
  <sheets>
    <sheet name="Contabilidad" sheetId="1" r:id="rId1"/>
    <sheet name="Liquidacion" sheetId="2" r:id="rId2"/>
    <sheet name="FCT" sheetId="7" r:id="rId3"/>
    <sheet name="calculos" sheetId="3" r:id="rId4"/>
    <sheet name="MemoriadelaActividad" sheetId="5" r:id="rId5"/>
    <sheet name="Memoria Gasto Indirecto" sheetId="6" r:id="rId6"/>
    <sheet name="Actuaciones" sheetId="4" r:id="rId7"/>
    <sheet name="Datos" sheetId="8" r:id="rId8"/>
    <sheet name="Hoja3" sheetId="11" r:id="rId9"/>
  </sheets>
  <definedNames>
    <definedName name="_xlnm.Print_Area" localSheetId="2">FCT!$A$1:$F$28</definedName>
    <definedName name="_xlnm.Print_Area" localSheetId="4">MemoriadelaActividad!$A$1:$G$98</definedName>
  </definedNames>
  <calcPr calcId="125725"/>
  <pivotCaches>
    <pivotCache cacheId="0" r:id="rId10"/>
  </pivotCaches>
</workbook>
</file>

<file path=xl/calcChain.xml><?xml version="1.0" encoding="utf-8"?>
<calcChain xmlns="http://schemas.openxmlformats.org/spreadsheetml/2006/main">
  <c r="D21" i="1"/>
  <c r="K21" s="1"/>
  <c r="D20"/>
  <c r="K20" s="1"/>
  <c r="D19"/>
  <c r="K19" s="1"/>
  <c r="D18"/>
  <c r="K18" s="1"/>
  <c r="D17"/>
  <c r="K17" s="1"/>
  <c r="P15"/>
  <c r="H15"/>
  <c r="G15"/>
  <c r="F15"/>
  <c r="A15"/>
  <c r="B42" i="5"/>
  <c r="A42"/>
  <c r="E42" l="1"/>
  <c r="D47"/>
  <c r="D46"/>
  <c r="D45"/>
  <c r="D44"/>
  <c r="C44"/>
  <c r="C45"/>
  <c r="C46"/>
  <c r="C47"/>
  <c r="E43"/>
  <c r="C40" l="1"/>
  <c r="C39"/>
  <c r="C38"/>
  <c r="D2" i="11"/>
  <c r="C17" i="3"/>
  <c r="D42" i="2" s="1"/>
  <c r="D17" i="3"/>
  <c r="F43" i="2" s="1"/>
  <c r="E17" i="3"/>
  <c r="D43" i="2" s="1"/>
  <c r="F17" i="3"/>
  <c r="F44" i="2" s="1"/>
  <c r="G17" i="3"/>
  <c r="D44" i="2" s="1"/>
  <c r="H17" i="3"/>
  <c r="F45" i="2" s="1"/>
  <c r="I17" i="3"/>
  <c r="D45" i="2" s="1"/>
  <c r="B17" i="3"/>
  <c r="F42" i="2" s="1"/>
  <c r="D12" i="3"/>
  <c r="D8"/>
  <c r="G32" i="2"/>
  <c r="F32"/>
  <c r="E32"/>
  <c r="D32"/>
  <c r="C37" i="5"/>
  <c r="E36" s="1"/>
  <c r="C27"/>
  <c r="C28"/>
  <c r="C29"/>
  <c r="C30"/>
  <c r="C31"/>
  <c r="C32"/>
  <c r="C33"/>
  <c r="C34"/>
  <c r="C35"/>
  <c r="C26"/>
  <c r="I12"/>
  <c r="C12" s="1"/>
  <c r="K8" i="2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7"/>
  <c r="D18" i="5"/>
  <c r="D17"/>
  <c r="E25" l="1"/>
  <c r="H10"/>
  <c r="D239" i="2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40"/>
  <c r="F273"/>
  <c r="P21" i="1"/>
  <c r="P20"/>
  <c r="P19"/>
  <c r="P18"/>
  <c r="P17"/>
  <c r="P16"/>
  <c r="P14"/>
  <c r="P13"/>
  <c r="C38" i="7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37"/>
  <c r="D77" i="2"/>
  <c r="D78"/>
  <c r="E89" i="5"/>
  <c r="D19"/>
  <c r="C19"/>
  <c r="J15" i="6"/>
  <c r="J16"/>
  <c r="J17"/>
  <c r="J18"/>
  <c r="J19"/>
  <c r="J20"/>
  <c r="J21"/>
  <c r="J22"/>
  <c r="J23"/>
  <c r="J24"/>
  <c r="J14"/>
  <c r="G14" i="5"/>
  <c r="D57" s="1"/>
  <c r="A19" i="6"/>
  <c r="D234" i="2"/>
  <c r="D235"/>
  <c r="D236"/>
  <c r="D237"/>
  <c r="D238"/>
  <c r="D230"/>
  <c r="D231"/>
  <c r="D232"/>
  <c r="D233"/>
  <c r="D222"/>
  <c r="D223"/>
  <c r="D224"/>
  <c r="D225"/>
  <c r="D226"/>
  <c r="D227"/>
  <c r="D228"/>
  <c r="D229"/>
  <c r="D218"/>
  <c r="D219"/>
  <c r="D220"/>
  <c r="D221"/>
  <c r="D205"/>
  <c r="D206"/>
  <c r="D207"/>
  <c r="D208"/>
  <c r="D209"/>
  <c r="D210"/>
  <c r="D211"/>
  <c r="D212"/>
  <c r="D213"/>
  <c r="D214"/>
  <c r="D215"/>
  <c r="D216"/>
  <c r="D217"/>
  <c r="D189"/>
  <c r="D190"/>
  <c r="D191"/>
  <c r="D192"/>
  <c r="D193"/>
  <c r="D194"/>
  <c r="D195"/>
  <c r="D196"/>
  <c r="D197"/>
  <c r="D198"/>
  <c r="D199"/>
  <c r="D200"/>
  <c r="D201"/>
  <c r="D202"/>
  <c r="D203"/>
  <c r="D204"/>
  <c r="D182"/>
  <c r="D183"/>
  <c r="D184"/>
  <c r="D185"/>
  <c r="D186"/>
  <c r="D187"/>
  <c r="D188"/>
  <c r="D175"/>
  <c r="D176"/>
  <c r="D177"/>
  <c r="D178"/>
  <c r="D179"/>
  <c r="D180"/>
  <c r="D181"/>
  <c r="D167"/>
  <c r="D168"/>
  <c r="D169"/>
  <c r="D170"/>
  <c r="D171"/>
  <c r="D172"/>
  <c r="D173"/>
  <c r="D174"/>
  <c r="D163"/>
  <c r="D164"/>
  <c r="D165"/>
  <c r="D166"/>
  <c r="D161"/>
  <c r="D162"/>
  <c r="D144"/>
  <c r="D145"/>
  <c r="D146"/>
  <c r="D147"/>
  <c r="D148"/>
  <c r="D149"/>
  <c r="D150"/>
  <c r="D151"/>
  <c r="D152"/>
  <c r="D153"/>
  <c r="D154"/>
  <c r="D155"/>
  <c r="D156"/>
  <c r="D157"/>
  <c r="D158"/>
  <c r="D159"/>
  <c r="D160"/>
  <c r="D130"/>
  <c r="D131"/>
  <c r="D132"/>
  <c r="D133"/>
  <c r="D134"/>
  <c r="D135"/>
  <c r="D136"/>
  <c r="D137"/>
  <c r="D138"/>
  <c r="D139"/>
  <c r="D140"/>
  <c r="D141"/>
  <c r="D142"/>
  <c r="D143"/>
  <c r="D117"/>
  <c r="D108"/>
  <c r="D109"/>
  <c r="D110"/>
  <c r="D111"/>
  <c r="D112"/>
  <c r="D113"/>
  <c r="D114"/>
  <c r="D115"/>
  <c r="D116"/>
  <c r="D118"/>
  <c r="D119"/>
  <c r="D120"/>
  <c r="D121"/>
  <c r="D122"/>
  <c r="D123"/>
  <c r="D124"/>
  <c r="D125"/>
  <c r="D126"/>
  <c r="D127"/>
  <c r="D128"/>
  <c r="D129"/>
  <c r="D107"/>
  <c r="D105"/>
  <c r="D95"/>
  <c r="D96"/>
  <c r="D97"/>
  <c r="D98"/>
  <c r="D99"/>
  <c r="D100"/>
  <c r="D101"/>
  <c r="D102"/>
  <c r="D103"/>
  <c r="D104"/>
  <c r="D106"/>
  <c r="D85"/>
  <c r="D86"/>
  <c r="D87"/>
  <c r="D88"/>
  <c r="D89"/>
  <c r="D90"/>
  <c r="D91"/>
  <c r="D92"/>
  <c r="D93"/>
  <c r="D94"/>
  <c r="D83"/>
  <c r="D84"/>
  <c r="D81"/>
  <c r="D82"/>
  <c r="D80"/>
  <c r="D79"/>
  <c r="E9"/>
  <c r="A26" i="5"/>
  <c r="F46"/>
  <c r="G46"/>
  <c r="F17"/>
  <c r="F22"/>
  <c r="A27" i="3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H14" i="1"/>
  <c r="H13"/>
  <c r="G21"/>
  <c r="F19"/>
  <c r="O19" s="1"/>
  <c r="F18"/>
  <c r="O18" s="1"/>
  <c r="O16"/>
  <c r="A17"/>
  <c r="A18"/>
  <c r="F14"/>
  <c r="G16" s="1"/>
  <c r="A16"/>
  <c r="A19"/>
  <c r="F13"/>
  <c r="B2" s="1"/>
  <c r="A21"/>
  <c r="A20"/>
  <c r="A14"/>
  <c r="E13"/>
  <c r="A13"/>
  <c r="G13"/>
  <c r="G14"/>
  <c r="H46" i="2"/>
  <c r="H47"/>
  <c r="H48"/>
  <c r="H49"/>
  <c r="H50"/>
  <c r="H51"/>
  <c r="H52"/>
  <c r="H53"/>
  <c r="B70"/>
  <c r="H67"/>
  <c r="H34"/>
  <c r="H69" s="1"/>
  <c r="G67"/>
  <c r="C10" i="5" l="1"/>
  <c r="C14"/>
  <c r="C22"/>
  <c r="H9" i="2"/>
  <c r="D10" i="3" s="1"/>
  <c r="D20" i="5"/>
  <c r="E20" i="1"/>
  <c r="H42" i="2"/>
  <c r="H44"/>
  <c r="K14" i="1" s="1"/>
  <c r="H43" i="2"/>
  <c r="F55"/>
  <c r="G19" i="1"/>
  <c r="F21"/>
  <c r="O21" s="1"/>
  <c r="F20"/>
  <c r="O20" s="1"/>
  <c r="E17"/>
  <c r="E18"/>
  <c r="F17"/>
  <c r="O17" s="1"/>
  <c r="H45" i="2"/>
  <c r="K15" i="1" s="1"/>
  <c r="D55" i="2"/>
  <c r="E21" i="1"/>
  <c r="E19"/>
  <c r="G17"/>
  <c r="G20"/>
  <c r="G18"/>
  <c r="D21" i="5" l="1"/>
  <c r="D22"/>
  <c r="H55" i="2"/>
  <c r="H65" l="1"/>
  <c r="K13" i="1"/>
  <c r="K22" s="1"/>
  <c r="L16"/>
  <c r="L22" s="1"/>
  <c r="H68" i="2"/>
  <c r="H70" s="1"/>
  <c r="E70" s="1"/>
  <c r="F22" i="1" l="1"/>
</calcChain>
</file>

<file path=xl/sharedStrings.xml><?xml version="1.0" encoding="utf-8"?>
<sst xmlns="http://schemas.openxmlformats.org/spreadsheetml/2006/main" count="3249" uniqueCount="1507">
  <si>
    <t>REAL FEDERACION ESPAÑOLA DE GOLF</t>
  </si>
  <si>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</si>
  <si>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</si>
  <si>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</si>
  <si>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</si>
  <si>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</si>
  <si>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</si>
  <si>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</si>
  <si>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</si>
  <si>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</si>
  <si>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</si>
  <si>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</si>
  <si>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</si>
  <si>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</si>
  <si>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</si>
  <si>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</si>
  <si>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</si>
  <si>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</si>
  <si>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</si>
  <si>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</si>
  <si>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</si>
  <si>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</si>
  <si>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</si>
  <si>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</si>
  <si>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</si>
  <si>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Prueba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</si>
  <si>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</si>
  <si>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</si>
  <si>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</si>
  <si>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</si>
  <si>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</si>
  <si>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</si>
  <si>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</si>
  <si>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</si>
  <si>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</si>
  <si>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</si>
  <si>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</si>
  <si>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</si>
  <si>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</si>
  <si>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</si>
  <si>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</si>
  <si>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</si>
  <si>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</si>
  <si>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</si>
  <si>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</si>
  <si>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</si>
  <si>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</si>
  <si>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</si>
  <si>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</si>
  <si>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</si>
  <si>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Cambio</t>
  </si>
  <si>
    <t>£</t>
  </si>
  <si>
    <t>$</t>
  </si>
  <si>
    <t>¥</t>
  </si>
  <si>
    <t>1.- PROGRAMA</t>
  </si>
  <si>
    <t>DEPORTISTAS</t>
  </si>
  <si>
    <t>TÉCNICOS</t>
  </si>
  <si>
    <t>MÉDICOS</t>
  </si>
  <si>
    <t>FISIOTERAPEUTAS</t>
  </si>
  <si>
    <t>OTROS (Especificando su cometido)</t>
  </si>
  <si>
    <t>4.- NOMBRE DE LA ACTUACIÓN</t>
  </si>
  <si>
    <t>5.- FECHAS DE INICIO Y FINAL</t>
  </si>
  <si>
    <t>Técnicos</t>
  </si>
  <si>
    <t>Fisioterapeutas</t>
  </si>
  <si>
    <t>Responsable P.F.</t>
  </si>
  <si>
    <t>Otros participantes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</si>
  <si>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</si>
  <si>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</si>
  <si>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</si>
  <si>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</si>
  <si>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</si>
  <si>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</si>
  <si>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</si>
  <si>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</si>
  <si>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</si>
  <si>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</si>
  <si>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</si>
  <si>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</si>
  <si>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</si>
  <si>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 xml:space="preserve">10.- </t>
  </si>
  <si>
    <t>ESTA ACTIVIDAD SE HA REALIZADO DE ACUERDO CON LAS CONDICIONES IMPUESTAS</t>
  </si>
  <si>
    <t>EN LA CONCESIÓN DE LA SUBVENCIÓN</t>
  </si>
  <si>
    <t>11.- OBSERVACIONES (Otra información que sea de interés, analizando las variaciones entre el Presupuesto y el realizado)</t>
  </si>
  <si>
    <t>P</t>
  </si>
  <si>
    <t>BECADOS-COMPETICIÓN</t>
  </si>
  <si>
    <t>EPGA QS</t>
  </si>
  <si>
    <t>LPGA QS</t>
  </si>
  <si>
    <t>LET QS</t>
  </si>
  <si>
    <t>PROGRAMA NEO-PRO</t>
  </si>
  <si>
    <t>ALPS TOUR</t>
  </si>
  <si>
    <t>ESCUELA NACIONAL PROFESIONAL GOLF</t>
  </si>
  <si>
    <t>COMISIÓN DELEGADA</t>
  </si>
  <si>
    <t>JUNTA DIRECTIVA</t>
  </si>
  <si>
    <t>REUNIONES COMITÉS TÉCNICOS</t>
  </si>
  <si>
    <t>A DETERMINAR</t>
  </si>
  <si>
    <t>Nº de Envío de esta Memoria: ____________________</t>
  </si>
  <si>
    <t>Fecha de envío de esta Memoria: _________________</t>
  </si>
  <si>
    <t xml:space="preserve">           MEMORIA DE LA ACTIVIDAD</t>
  </si>
  <si>
    <t>Gonzaga Escauriaza Barreiro</t>
  </si>
  <si>
    <t>Nº de documento</t>
  </si>
  <si>
    <t>Explicación del gasto</t>
  </si>
  <si>
    <t>Imp.. Divisa</t>
  </si>
  <si>
    <t>Imp.. €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</si>
  <si>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</si>
  <si>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</si>
  <si>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</si>
  <si>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</si>
  <si>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</si>
  <si>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</si>
  <si>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</si>
  <si>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12.- Modelo 3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</si>
  <si>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</si>
  <si>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</si>
  <si>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</si>
  <si>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</si>
  <si>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</si>
  <si>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</si>
  <si>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</si>
  <si>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</si>
  <si>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</si>
  <si>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</si>
  <si>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</si>
  <si>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</si>
  <si>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</si>
  <si>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</si>
  <si>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</si>
  <si>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</si>
  <si>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</si>
  <si>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</si>
  <si>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</si>
  <si>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</si>
  <si>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</si>
  <si>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</si>
  <si>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</si>
  <si>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</si>
  <si>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</si>
  <si>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</si>
  <si>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</si>
  <si>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</si>
  <si>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</si>
  <si>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</si>
  <si>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</si>
  <si>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</si>
  <si>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</si>
  <si>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</si>
  <si>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</si>
  <si>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</si>
  <si>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</si>
  <si>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</si>
  <si>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</si>
  <si>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</si>
  <si>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</si>
  <si>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</si>
  <si>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11-001</t>
  </si>
  <si>
    <t>Copa de Andalucía</t>
  </si>
  <si>
    <t>11-002</t>
  </si>
  <si>
    <t>Cº de Baleares-Copa de Invierno</t>
  </si>
  <si>
    <t>11-003</t>
  </si>
  <si>
    <t>Cº de Canarias</t>
  </si>
  <si>
    <t>11-004</t>
  </si>
  <si>
    <t>Copa Sotogrande.Masters del Golf Amateur</t>
  </si>
  <si>
    <t>11-005</t>
  </si>
  <si>
    <t>Copa Puerta de Hierro</t>
  </si>
  <si>
    <t>11-006</t>
  </si>
  <si>
    <t>Cº de España Absoluto</t>
  </si>
  <si>
    <t>11-007</t>
  </si>
  <si>
    <t>Cº de España Junior</t>
  </si>
  <si>
    <t>11-008</t>
  </si>
  <si>
    <t>Cº Internac .España "Copa SM El Rey"</t>
  </si>
  <si>
    <t>11-009</t>
  </si>
  <si>
    <t>Cº Internac. España Junior</t>
  </si>
  <si>
    <t>11-010</t>
  </si>
  <si>
    <t>Cº Internac. Inglaterra "Brabazon Trophy</t>
  </si>
  <si>
    <t>11-011</t>
  </si>
  <si>
    <t>British Amateur Championship</t>
  </si>
  <si>
    <t>11-012</t>
  </si>
  <si>
    <t>Cº Internacinal de Portugal</t>
  </si>
  <si>
    <t>11-013</t>
  </si>
  <si>
    <t>St. Andrews Links Trophy</t>
  </si>
  <si>
    <t>11-014</t>
  </si>
  <si>
    <t>British Boys Championship</t>
  </si>
  <si>
    <t>11-015</t>
  </si>
  <si>
    <t>Cº de Europa Individual</t>
  </si>
  <si>
    <t>11-016</t>
  </si>
  <si>
    <t>Carris Trophy</t>
  </si>
  <si>
    <t>11-017</t>
  </si>
  <si>
    <t>Biarrtiz Cup</t>
  </si>
  <si>
    <t>11-018</t>
  </si>
  <si>
    <t>Grand Prix des Landes</t>
  </si>
  <si>
    <t>11-019</t>
  </si>
  <si>
    <t>Grand Prix de Chiberta</t>
  </si>
  <si>
    <t>11-020</t>
  </si>
  <si>
    <t>Cº Internacional de Finlandia</t>
  </si>
  <si>
    <t>11-021</t>
  </si>
  <si>
    <t>Match Sud-Ouest Francia-España</t>
  </si>
  <si>
    <t>11-022</t>
  </si>
  <si>
    <t>Match Inglaterra - España</t>
  </si>
  <si>
    <t>11-023</t>
  </si>
  <si>
    <t>Match Jacques Leglise</t>
  </si>
  <si>
    <t>11-024</t>
  </si>
  <si>
    <t>Match Cuadrangular</t>
  </si>
  <si>
    <t>11-025</t>
  </si>
  <si>
    <t>Concentraciones CTA Masculino</t>
  </si>
  <si>
    <t>11-026</t>
  </si>
  <si>
    <t>Concentración Tommy Horton</t>
  </si>
  <si>
    <t>11-027</t>
  </si>
  <si>
    <t>Concentración CTA Femenino</t>
  </si>
  <si>
    <t>11-028</t>
  </si>
  <si>
    <t>1º Puntuable Ranking Nacional Fem.</t>
  </si>
  <si>
    <t>11-029</t>
  </si>
  <si>
    <t>Cº Internac. de Portugal Femenino</t>
  </si>
  <si>
    <t>11-030</t>
  </si>
  <si>
    <t>Match España-Suecia Femenino</t>
  </si>
  <si>
    <t>11-031</t>
  </si>
  <si>
    <t>Cº Intern. España Fem."Copa SM La Reina"</t>
  </si>
  <si>
    <t>11-032</t>
  </si>
  <si>
    <t>Cº Europeo de Naciones</t>
  </si>
  <si>
    <t>11-033</t>
  </si>
  <si>
    <t>Cº Internac.Francia Jr. Femenino</t>
  </si>
  <si>
    <t>11-034</t>
  </si>
  <si>
    <t>Cº Internac. Alemania Femenino</t>
  </si>
  <si>
    <t>11-035</t>
  </si>
  <si>
    <t>Cº Internac.España Junior Femenino</t>
  </si>
  <si>
    <t>11-036</t>
  </si>
  <si>
    <t>Cº Nacional de España Individual Fem.</t>
  </si>
  <si>
    <t>11-037</t>
  </si>
  <si>
    <t>British Ladies Amateur Champinship</t>
  </si>
  <si>
    <t>11-038</t>
  </si>
  <si>
    <t>Conentración Pre-Europeos</t>
  </si>
  <si>
    <t>11-039</t>
  </si>
  <si>
    <t>Vagliano Trophy</t>
  </si>
  <si>
    <t>11-040</t>
  </si>
  <si>
    <t>Cº Europa Absoluto por Equipos Femenino</t>
  </si>
  <si>
    <t>11-041</t>
  </si>
  <si>
    <t>Cº de Europa Girls por Equipos</t>
  </si>
  <si>
    <t>11-042</t>
  </si>
  <si>
    <t>11-043</t>
  </si>
  <si>
    <t>Cº Internacional de Holanda Junior</t>
  </si>
  <si>
    <t>11-044</t>
  </si>
  <si>
    <t>11-045</t>
  </si>
  <si>
    <t>Grand Prix de Landes</t>
  </si>
  <si>
    <t>11-046</t>
  </si>
  <si>
    <t>British Grils Amateur Championship</t>
  </si>
  <si>
    <t>11-047</t>
  </si>
  <si>
    <t>Cº Internacional de Finlandia Femenino</t>
  </si>
  <si>
    <t>11-048</t>
  </si>
  <si>
    <t>British Stroke Play Chamiponship</t>
  </si>
  <si>
    <t>11-049</t>
  </si>
  <si>
    <t>Universiada</t>
  </si>
  <si>
    <t>11-050</t>
  </si>
  <si>
    <t>Cº Internacional de Bélgica Junior Fem.</t>
  </si>
  <si>
    <t>11-051</t>
  </si>
  <si>
    <t>Ping Junior Solheim Cup</t>
  </si>
  <si>
    <t>11-052</t>
  </si>
  <si>
    <t>Copa Europa de Clubs Femenina</t>
  </si>
  <si>
    <t>11-053</t>
  </si>
  <si>
    <t>Cº Internac. Francia Stroke Play</t>
  </si>
  <si>
    <t>11-054</t>
  </si>
  <si>
    <t>1ª Concentración pre-temporada 2012</t>
  </si>
  <si>
    <t>11-055</t>
  </si>
  <si>
    <t>2ª Concentración Pre-temporada 2012</t>
  </si>
  <si>
    <t>11-056</t>
  </si>
  <si>
    <t>3ª Concentración Pre-temporada 2012</t>
  </si>
  <si>
    <t>11-057</t>
  </si>
  <si>
    <t>Cº Europa Amateur por equipos masculino</t>
  </si>
  <si>
    <t>11-058</t>
  </si>
  <si>
    <t>Cº Europa Boys por equipos masculino</t>
  </si>
  <si>
    <t>11-059</t>
  </si>
  <si>
    <t>Copa de Europa de Clubs Masculina</t>
  </si>
  <si>
    <t>11-060</t>
  </si>
  <si>
    <t>Cº por Invitación MASCULINO</t>
  </si>
  <si>
    <t>11-061</t>
  </si>
  <si>
    <t>Arbitrajes</t>
  </si>
  <si>
    <t>11-062</t>
  </si>
  <si>
    <t>Concentración Benjamines y Alevines Mixt</t>
  </si>
  <si>
    <t>11-063</t>
  </si>
  <si>
    <t>Concentración Juvenil Masculina España</t>
  </si>
  <si>
    <t>11-064</t>
  </si>
  <si>
    <t>Concentración Juvenil Mixta -Esp.A y B</t>
  </si>
  <si>
    <t>11-065</t>
  </si>
  <si>
    <t>Concentración Juvenil Mixta España B</t>
  </si>
  <si>
    <t>11-066</t>
  </si>
  <si>
    <t>Concentración Cadetes e Inf. Mixta EspA</t>
  </si>
  <si>
    <t>11-067</t>
  </si>
  <si>
    <t>11-068</t>
  </si>
  <si>
    <t>Concentración Final Zonales</t>
  </si>
  <si>
    <t>11-069</t>
  </si>
  <si>
    <t>Concentración Final Ranking Juvenil</t>
  </si>
  <si>
    <t>11-070</t>
  </si>
  <si>
    <t>Concentración General Pre-Temporada</t>
  </si>
  <si>
    <t>11-071</t>
  </si>
  <si>
    <t>Cº Internacional de Portugal (sub-16)</t>
  </si>
  <si>
    <t>11-072</t>
  </si>
  <si>
    <t>Grand Prix de Chiberta (sub-16)</t>
  </si>
  <si>
    <t>11-073</t>
  </si>
  <si>
    <t>McGregor Tophy (Int.Inglaterra sub-16)</t>
  </si>
  <si>
    <t>11-074</t>
  </si>
  <si>
    <t>Evian Masters Juniors Cup</t>
  </si>
  <si>
    <t>11-075</t>
  </si>
  <si>
    <t>European Young Masters</t>
  </si>
  <si>
    <t>11-076</t>
  </si>
  <si>
    <t>XV Match España-Portugal (sub-16)</t>
  </si>
  <si>
    <t>11-077</t>
  </si>
  <si>
    <t>Reid Trophy (Internac.Inglaterra sub 14)</t>
  </si>
  <si>
    <t>11-078</t>
  </si>
  <si>
    <t>IX Match Inglaterra-España (sub-16)</t>
  </si>
  <si>
    <t>11-079</t>
  </si>
  <si>
    <t>Under 16 Open Stroke Play Championship</t>
  </si>
  <si>
    <t>11-080</t>
  </si>
  <si>
    <t>Lacoste 4 Naciones (Match Esp-Fr-Hol-Ita</t>
  </si>
  <si>
    <t>11-081</t>
  </si>
  <si>
    <t>XVI Match Francia-España</t>
  </si>
  <si>
    <t>11-082</t>
  </si>
  <si>
    <t>USPGA QS</t>
  </si>
  <si>
    <t>11-083</t>
  </si>
  <si>
    <t>11-084</t>
  </si>
  <si>
    <t>11-085</t>
  </si>
  <si>
    <t>11-086</t>
  </si>
  <si>
    <t>11-087</t>
  </si>
  <si>
    <t>Copa del Mundo Masculino</t>
  </si>
  <si>
    <t>11-088</t>
  </si>
  <si>
    <t>Copa del Mundo Femenina</t>
  </si>
  <si>
    <t>11-089</t>
  </si>
  <si>
    <t>Circuito Banesto Tour Femenino</t>
  </si>
  <si>
    <t>11-090</t>
  </si>
  <si>
    <t>11-091</t>
  </si>
  <si>
    <t>Toerneos y Reuniones CTP</t>
  </si>
  <si>
    <t>11-092</t>
  </si>
  <si>
    <t>Comisión Antidopaje</t>
  </si>
  <si>
    <t>11-093</t>
  </si>
  <si>
    <t>Becados-Concentración</t>
  </si>
  <si>
    <t>11-094</t>
  </si>
  <si>
    <t>Becados-Competición</t>
  </si>
  <si>
    <t>11-095</t>
  </si>
  <si>
    <t>Open de España Masculino</t>
  </si>
  <si>
    <t>11-096</t>
  </si>
  <si>
    <t>Becas St.Andrews</t>
  </si>
  <si>
    <t>11-097</t>
  </si>
  <si>
    <t>Cº Int. de Suiza</t>
  </si>
  <si>
    <t>11-098</t>
  </si>
  <si>
    <t>US Women´s Amateur</t>
  </si>
  <si>
    <t>11-100</t>
  </si>
  <si>
    <t>Cº por Invitación CTA Femenino</t>
  </si>
  <si>
    <t>11-400</t>
  </si>
  <si>
    <t>Cº Masculinos-ORGANIZACIÓN</t>
  </si>
  <si>
    <t>11-401</t>
  </si>
  <si>
    <t>I-II Puntuables Zonales</t>
  </si>
  <si>
    <t>11-402</t>
  </si>
  <si>
    <t>Puntuable Nacional Juvenil Masculino</t>
  </si>
  <si>
    <t>11-403</t>
  </si>
  <si>
    <t>Puntuable Nacional Juvenil Femenino</t>
  </si>
  <si>
    <t>11-404</t>
  </si>
  <si>
    <t>Cº Nacional Individual de Cadetes</t>
  </si>
  <si>
    <t>11-405</t>
  </si>
  <si>
    <t>Cº Nacional Indiv. Inf, Alev y Benjamin</t>
  </si>
  <si>
    <t>11-406</t>
  </si>
  <si>
    <t>Cº Nacional por Equipos Infantil España</t>
  </si>
  <si>
    <t>11-407</t>
  </si>
  <si>
    <t>Cº Interterrit.España Jr.y Juv.Fem.2ª di</t>
  </si>
  <si>
    <t>11-408</t>
  </si>
  <si>
    <t>Cº Interterrit.España Cadetes Masc.</t>
  </si>
  <si>
    <t>11-409</t>
  </si>
  <si>
    <t>Cº Interterritorial de España Infantil</t>
  </si>
  <si>
    <t>11-410</t>
  </si>
  <si>
    <t>Varios - CT Juvenil</t>
  </si>
  <si>
    <t>11-411</t>
  </si>
  <si>
    <t>Cº España Senior Profesional</t>
  </si>
  <si>
    <t>11-412</t>
  </si>
  <si>
    <t>Cº España Femenino Profesional</t>
  </si>
  <si>
    <t>11-413</t>
  </si>
  <si>
    <t>Slope System - Valoración de campos</t>
  </si>
  <si>
    <t>11-414</t>
  </si>
  <si>
    <t>Golf Adaptado</t>
  </si>
  <si>
    <t>11-415</t>
  </si>
  <si>
    <t>Torneo Visa</t>
  </si>
  <si>
    <t>11-416</t>
  </si>
  <si>
    <t>cº Interterritorial Junior Masculino</t>
  </si>
  <si>
    <t>11-417</t>
  </si>
  <si>
    <t>Cº Interterritorial Jr. Masculino 2ª</t>
  </si>
  <si>
    <t>11-418</t>
  </si>
  <si>
    <t>Trofeo VIP</t>
  </si>
  <si>
    <t>CNG, Madrid</t>
  </si>
  <si>
    <t>11-419</t>
  </si>
  <si>
    <t>Cº Indiv.España Fem. 3ª y 4ª</t>
  </si>
  <si>
    <t>11-420</t>
  </si>
  <si>
    <t>Cº España Mayores 35 años</t>
  </si>
  <si>
    <t>11-421</t>
  </si>
  <si>
    <t>Cº Interclubs Femenino</t>
  </si>
  <si>
    <t>11-422</t>
  </si>
  <si>
    <t>Cº España Senior Femenino</t>
  </si>
  <si>
    <t>11-423</t>
  </si>
  <si>
    <t>Puntuable Nacional Senior Femenino</t>
  </si>
  <si>
    <t>11-424</t>
  </si>
  <si>
    <t>Cº España Senior Doble Femenino</t>
  </si>
  <si>
    <t>11-425</t>
  </si>
  <si>
    <t>Cº España de Cadetes Femenino</t>
  </si>
  <si>
    <t>11-426</t>
  </si>
  <si>
    <t>Cº España  Dobles Mixto Femenino</t>
  </si>
  <si>
    <t>11-427</t>
  </si>
  <si>
    <t>Cº Femeninos Varios</t>
  </si>
  <si>
    <t>11-428</t>
  </si>
  <si>
    <t>Primera Prueba Puntuable P&amp;P</t>
  </si>
  <si>
    <t>11-429</t>
  </si>
  <si>
    <t>Cº de Europa Equipos P&amp;P</t>
  </si>
  <si>
    <t>11-430</t>
  </si>
  <si>
    <t>Cº España Femenino P&amp;P</t>
  </si>
  <si>
    <t>11-431</t>
  </si>
  <si>
    <t>Segunda Prueba Puntuable P&amp;P</t>
  </si>
  <si>
    <t>11-432</t>
  </si>
  <si>
    <t>Cº Int. Francia P&amp;P</t>
  </si>
  <si>
    <t>11-433</t>
  </si>
  <si>
    <t>Cº España Masculino P&amp;P</t>
  </si>
  <si>
    <t>11-434</t>
  </si>
  <si>
    <t>Match Cuadrangular P&amp;P</t>
  </si>
  <si>
    <t>11-435</t>
  </si>
  <si>
    <t>Cº Int. San Marino P&amp;P</t>
  </si>
  <si>
    <t>11-436</t>
  </si>
  <si>
    <t>Cº España Interterritorial P&amp;P</t>
  </si>
  <si>
    <t>11-437</t>
  </si>
  <si>
    <t>Cº España Senior P&amp;P</t>
  </si>
  <si>
    <t>11-438</t>
  </si>
  <si>
    <t>Tercera Prueba Puntuable P&amp;P</t>
  </si>
  <si>
    <t>11-439</t>
  </si>
  <si>
    <t>Cº Int. Inglaterra P&amp;P</t>
  </si>
  <si>
    <t>11-440</t>
  </si>
  <si>
    <t>Cº Int. Dinamarca P&amp;P</t>
  </si>
  <si>
    <t>11-441</t>
  </si>
  <si>
    <t>Cº Infantil P&amp;P</t>
  </si>
  <si>
    <t>11-442</t>
  </si>
  <si>
    <t>Cº Int. Italia P&amp;P</t>
  </si>
  <si>
    <t>11-443</t>
  </si>
  <si>
    <t>Cª Interclubs P&amp;P</t>
  </si>
  <si>
    <t>11-444</t>
  </si>
  <si>
    <t>Cuarta Prueba Puntuable P&amp;P</t>
  </si>
  <si>
    <t>11-445</t>
  </si>
  <si>
    <t>Cº España Dobles P&amp;P</t>
  </si>
  <si>
    <t>11-446</t>
  </si>
  <si>
    <t>Cº Int. Ibérico P&amp;P</t>
  </si>
  <si>
    <t>11-447</t>
  </si>
  <si>
    <t>Match Portugal-España P&amp;P</t>
  </si>
  <si>
    <t>11-448</t>
  </si>
  <si>
    <t>Trofeo Clubs sin Campo</t>
  </si>
  <si>
    <t>11-449</t>
  </si>
  <si>
    <t>Cº Interterritorial Junior Femenino</t>
  </si>
  <si>
    <t>11-600</t>
  </si>
  <si>
    <t>11-601</t>
  </si>
  <si>
    <t>Curso Hardy/Utley/Vision 54</t>
  </si>
  <si>
    <t>11-602</t>
  </si>
  <si>
    <t>Otros Cursos (TPI)</t>
  </si>
  <si>
    <t>11-603</t>
  </si>
  <si>
    <t>Cursillos de Reglas</t>
  </si>
  <si>
    <t>11-604</t>
  </si>
  <si>
    <t>Cursos CT Campos</t>
  </si>
  <si>
    <t>11-605</t>
  </si>
  <si>
    <t>Handicap. CT Campos</t>
  </si>
  <si>
    <t>11-606</t>
  </si>
  <si>
    <t>Formación Equipo Técnico CTA Femenino</t>
  </si>
  <si>
    <t>11-800</t>
  </si>
  <si>
    <t>ASAMBLEA LIQUIDACIÓN PRESUPUESTOS</t>
  </si>
  <si>
    <t>CNG, MADRID</t>
  </si>
  <si>
    <t>11-801</t>
  </si>
  <si>
    <t>ASAMBLEA APROBACIÓN PRESUPUESTOS</t>
  </si>
  <si>
    <t>11-802</t>
  </si>
  <si>
    <t>11-803</t>
  </si>
  <si>
    <t>11-804</t>
  </si>
  <si>
    <t>11-805</t>
  </si>
  <si>
    <t>11-806</t>
  </si>
  <si>
    <t>11-807</t>
  </si>
  <si>
    <t>11-808</t>
  </si>
  <si>
    <t>REUNIONES PRESIDENTE CON FFAA</t>
  </si>
  <si>
    <t>11-809</t>
  </si>
  <si>
    <t>11-810</t>
  </si>
  <si>
    <t>ASAMBLEA EDGA GOLF ADAPTADO</t>
  </si>
  <si>
    <t>11-811</t>
  </si>
  <si>
    <t>GREEN-SECTION</t>
  </si>
  <si>
    <t>11-812</t>
  </si>
  <si>
    <t>Asamblea Presidente P&amp;P</t>
  </si>
  <si>
    <t>11-813</t>
  </si>
  <si>
    <t>Ippa</t>
  </si>
  <si>
    <t>11-900</t>
  </si>
  <si>
    <t>Cº Int. España Senior Masculino</t>
  </si>
  <si>
    <t>11-901</t>
  </si>
  <si>
    <t>Cº Europa Senior Individual Masculino</t>
  </si>
  <si>
    <t>11-902</t>
  </si>
  <si>
    <t>British Senior Masculino</t>
  </si>
  <si>
    <t>11-903</t>
  </si>
  <si>
    <t>Cº Europa Senior Equipos Masculino</t>
  </si>
  <si>
    <t>11-904</t>
  </si>
  <si>
    <t>Cº de España Senior Masculino</t>
  </si>
  <si>
    <t>11-905</t>
  </si>
  <si>
    <t>Master Senior</t>
  </si>
  <si>
    <t>11-906</t>
  </si>
  <si>
    <t>British Ladies Senior</t>
  </si>
  <si>
    <t>11-907</t>
  </si>
  <si>
    <t>Cº Int. España Senior Femenino</t>
  </si>
  <si>
    <t>11-908</t>
  </si>
  <si>
    <t>Cº Europa Individual Sr Femenino</t>
  </si>
  <si>
    <t>11-909</t>
  </si>
  <si>
    <t>Cº Europa Senior Equipos  Femenino</t>
  </si>
  <si>
    <t>11-910</t>
  </si>
  <si>
    <t>Evento</t>
  </si>
  <si>
    <t>Lugar (club y población)</t>
  </si>
  <si>
    <t>Nº de días a abonar</t>
  </si>
  <si>
    <t>Categoría</t>
  </si>
  <si>
    <t>Salario bruto/día</t>
  </si>
  <si>
    <t>Salario neto/día</t>
  </si>
  <si>
    <t>Dirección completa</t>
  </si>
  <si>
    <t>N.I.F.</t>
  </si>
  <si>
    <t>Nº de la Seguridad Social</t>
  </si>
  <si>
    <t>Teléfono</t>
  </si>
  <si>
    <t>Correo electrónico</t>
  </si>
  <si>
    <t>Nº de cuenta corriente</t>
  </si>
  <si>
    <t>Comentarios</t>
  </si>
  <si>
    <t>Director de Torneo</t>
  </si>
  <si>
    <t>Administrativo</t>
  </si>
  <si>
    <t>Día de alta</t>
  </si>
  <si>
    <t>Día de baja</t>
  </si>
  <si>
    <t>ESTA FICHA OBRARÁ EN PODER DEL DEPARTAMENTO FINANCIERO 10 DÍAS ANTES DE LA FECHA DE ALTA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</si>
  <si>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</si>
  <si>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</si>
  <si>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</si>
  <si>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</si>
  <si>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</si>
  <si>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</si>
  <si>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</si>
  <si>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</si>
  <si>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Técnicos/Profesores</t>
  </si>
  <si>
    <t>Jueces</t>
  </si>
  <si>
    <t>Técnicos/Profesores realiz.</t>
  </si>
  <si>
    <t>Jueces realiz.</t>
  </si>
  <si>
    <t>Médicos realiz.</t>
  </si>
  <si>
    <t>Auxiliares realiz.</t>
  </si>
  <si>
    <t>Otros realiz.</t>
  </si>
  <si>
    <t>Deportistas/Alumnos realiz.</t>
  </si>
  <si>
    <t>Otros</t>
  </si>
  <si>
    <t>Auxiliares</t>
  </si>
  <si>
    <t>Médicos</t>
  </si>
  <si>
    <t>Deportistas/Alumnos</t>
  </si>
  <si>
    <t>Nueva creación</t>
  </si>
  <si>
    <t>Realizado total</t>
  </si>
  <si>
    <t>Presupuestado CSD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</si>
  <si>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</si>
  <si>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</si>
  <si>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</si>
  <si>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</si>
  <si>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</si>
  <si>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</si>
  <si>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</si>
  <si>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</si>
  <si>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</si>
  <si>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</si>
  <si>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</si>
  <si>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</si>
  <si>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</si>
  <si>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</si>
  <si>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</si>
  <si>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</si>
  <si>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</si>
  <si>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</si>
  <si>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</si>
  <si>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</si>
  <si>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</si>
  <si>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</si>
  <si>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</si>
  <si>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</si>
  <si>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12-001</t>
  </si>
  <si>
    <t>MATCH CUADRANGULAR</t>
  </si>
  <si>
    <t>Costa Ballena, Jerez</t>
  </si>
  <si>
    <t>No</t>
  </si>
  <si>
    <t>I</t>
  </si>
  <si>
    <t>12-002</t>
  </si>
  <si>
    <t>COPA BALEARES</t>
  </si>
  <si>
    <t>Mallorca</t>
  </si>
  <si>
    <t>12-003</t>
  </si>
  <si>
    <t>MATCH FRANCIA-ESPAÑA (SUB-18)</t>
  </si>
  <si>
    <t>PAU</t>
  </si>
  <si>
    <t>12-004</t>
  </si>
  <si>
    <t>Cº INTERNACIONAL DE PORTUGAL</t>
  </si>
  <si>
    <t>MONTADO G.R</t>
  </si>
  <si>
    <t>12-005</t>
  </si>
  <si>
    <t>Cº INTERNACIONAL ESPAÑA. COPA SM EL REY</t>
  </si>
  <si>
    <t>MALLORCA</t>
  </si>
  <si>
    <t>12-006</t>
  </si>
  <si>
    <t>CONCENTRACIÓN</t>
  </si>
  <si>
    <t>12-007</t>
  </si>
  <si>
    <t>COPA ANDALUCÍA</t>
  </si>
  <si>
    <t>LA CAÑADA (CÁDIZ)</t>
  </si>
  <si>
    <t>12-008</t>
  </si>
  <si>
    <t>COPA SOTOGRANDE</t>
  </si>
  <si>
    <t>SOTOGRANDE, CÁDIZ</t>
  </si>
  <si>
    <t>12-009</t>
  </si>
  <si>
    <t>Cº ESPAÑA JUNIOR Y BOYS</t>
  </si>
  <si>
    <t>12-010</t>
  </si>
  <si>
    <t>Cº DE BARCELONA</t>
  </si>
  <si>
    <t>EL PRAT, BARCELONA</t>
  </si>
  <si>
    <t>12-011</t>
  </si>
  <si>
    <t>LYTHAM TROPHY</t>
  </si>
  <si>
    <t>ROYAL LYTHAM</t>
  </si>
  <si>
    <t>12-012</t>
  </si>
  <si>
    <t>Cº DE CANARIAS</t>
  </si>
  <si>
    <t>12-013</t>
  </si>
  <si>
    <t>ST. ANDREWS LINKS TROPHY</t>
  </si>
  <si>
    <t>ST. ANDREWS</t>
  </si>
  <si>
    <t>12-014</t>
  </si>
  <si>
    <t>BRITISH AMATEUR</t>
  </si>
  <si>
    <t>ROYAL TROON</t>
  </si>
  <si>
    <t>12-015</t>
  </si>
  <si>
    <t>BRABAZON TROPHY</t>
  </si>
  <si>
    <t>WALTON HEATH</t>
  </si>
  <si>
    <t>12-016</t>
  </si>
  <si>
    <t>CONCENTRACIÓN PREP.Cº EUROPA SUB-18 EQ.</t>
  </si>
  <si>
    <t>12-017</t>
  </si>
  <si>
    <t>Cº MUNDO UNIVERSITARIO</t>
  </si>
  <si>
    <t>LIBEREC</t>
  </si>
  <si>
    <t>12-018</t>
  </si>
  <si>
    <t>CHIBERTA GRAND PRIX</t>
  </si>
  <si>
    <t>CHIBERTA</t>
  </si>
  <si>
    <t>12-019</t>
  </si>
  <si>
    <t>Cº EUROPA SUB-18 EQUIPOS</t>
  </si>
  <si>
    <t>LIDINGÖ G.C.</t>
  </si>
  <si>
    <t>12-020</t>
  </si>
  <si>
    <t>BIARRITZ CUP</t>
  </si>
  <si>
    <t>BIARRITZ</t>
  </si>
  <si>
    <t>12-021</t>
  </si>
  <si>
    <t>GRAND PRIX DE LANDES</t>
  </si>
  <si>
    <t>HOSSEGOR</t>
  </si>
  <si>
    <t>12-022</t>
  </si>
  <si>
    <t>Cº ESPAÑA ABSOLUTO</t>
  </si>
  <si>
    <t>PEDREÑA, SANTANDER</t>
  </si>
  <si>
    <t>12-023</t>
  </si>
  <si>
    <t>CARRIS TROPHY</t>
  </si>
  <si>
    <t>ROYALCINQUE PORTS</t>
  </si>
  <si>
    <t>12-024</t>
  </si>
  <si>
    <t>Cº EUROPA INDIVIDUAL</t>
  </si>
  <si>
    <t>12-025</t>
  </si>
  <si>
    <t>Cº INTERNACIONAL DE FINLANDIA</t>
  </si>
  <si>
    <t>HELSINKI</t>
  </si>
  <si>
    <t>12-026</t>
  </si>
  <si>
    <t>BRITISH BOYS</t>
  </si>
  <si>
    <t>NOTTS &amp; COXMOOR</t>
  </si>
  <si>
    <t>12-027</t>
  </si>
  <si>
    <t>JACQUES LEGLISE TROPHY (SUB-18)</t>
  </si>
  <si>
    <t>PORTMARNOCK</t>
  </si>
  <si>
    <t>12-028</t>
  </si>
  <si>
    <t>ST. ANDREWS TROPHY (ABSOLUTO)</t>
  </si>
  <si>
    <t>12-029</t>
  </si>
  <si>
    <t>Cº INTERTERRITORIAL JR. 1ª DIVISIÓN</t>
  </si>
  <si>
    <t>PAIS VASCO</t>
  </si>
  <si>
    <t>12-030</t>
  </si>
  <si>
    <t>Cº INTERNACIONAL JUNIOR</t>
  </si>
  <si>
    <t>TOLEDO</t>
  </si>
  <si>
    <t>12-031</t>
  </si>
  <si>
    <t>Cº INTERCLUBS DE ESPAÑA</t>
  </si>
  <si>
    <t>VALENCIA</t>
  </si>
  <si>
    <t>12-032</t>
  </si>
  <si>
    <t>Cº DEL MUNDO ABSOLUTO POR EQUIPOS</t>
  </si>
  <si>
    <t>ANTALYA</t>
  </si>
  <si>
    <t>12-033</t>
  </si>
  <si>
    <t>Cº INTERTERRITORIAL 2ª DIVISIÓN</t>
  </si>
  <si>
    <t>12-034</t>
  </si>
  <si>
    <t>COPA EUROPA DE CLUBS</t>
  </si>
  <si>
    <t>12-035</t>
  </si>
  <si>
    <t>CONCENTRACIÓN TOMMY HORTON</t>
  </si>
  <si>
    <t>12-036</t>
  </si>
  <si>
    <t>Cº INT. ESPAÑA STROKE PLAY FEMENINO</t>
  </si>
  <si>
    <t>ALICANTE</t>
  </si>
  <si>
    <t>12-037</t>
  </si>
  <si>
    <t>Cº INTERNACIONAL DE PORTUGAL FEM</t>
  </si>
  <si>
    <t>MONTADO GOLF RESORT</t>
  </si>
  <si>
    <t>12-038</t>
  </si>
  <si>
    <t>Cº INT.ESPAÑA .COPA SM REINA</t>
  </si>
  <si>
    <t>EL VALLE, MURCIA</t>
  </si>
  <si>
    <t>12-039</t>
  </si>
  <si>
    <t>12-040</t>
  </si>
  <si>
    <t>Cº EUROPEO DE NACIONES</t>
  </si>
  <si>
    <t>12-041</t>
  </si>
  <si>
    <t>Cº DE MADRID. PUNTUABLE RANKINGS NAC.</t>
  </si>
  <si>
    <t>EL ENCIN, MADRID</t>
  </si>
  <si>
    <t>12-042</t>
  </si>
  <si>
    <t>Cº INTERNCIONAL DE FRANCIA JR. FEM.</t>
  </si>
  <si>
    <t>ST. CLOUD, PARÍS</t>
  </si>
  <si>
    <t>12-043</t>
  </si>
  <si>
    <t>Cº INTERNACIONAL DE IRLANDA</t>
  </si>
  <si>
    <t>THE ISLAND GC, DUBLÍN</t>
  </si>
  <si>
    <t>12-044</t>
  </si>
  <si>
    <t>Cº NACIONAL ESPAÑA INDIVIDUAL FEM.</t>
  </si>
  <si>
    <t>EL SALER, VALENCIA</t>
  </si>
  <si>
    <t>12-045</t>
  </si>
  <si>
    <t>CONCENTRACIÓN PRE-EUROPEO SUB 18</t>
  </si>
  <si>
    <t>12-046</t>
  </si>
  <si>
    <t>BRITISH LADIES AMATEUR CHAMPIONSHIP</t>
  </si>
  <si>
    <t>CARNOUSTIE</t>
  </si>
  <si>
    <t>12-047</t>
  </si>
  <si>
    <t>12-048</t>
  </si>
  <si>
    <t>Cº EUROPA GIRLS SUB-18 POR EQUIPOS</t>
  </si>
  <si>
    <t>ST.LEON ROT GC</t>
  </si>
  <si>
    <t>12-049</t>
  </si>
  <si>
    <t>GRAND PRIX DE CHIBERTA</t>
  </si>
  <si>
    <t>12-050</t>
  </si>
  <si>
    <t>Cº INTERNACIONAL DE HOLANDA JR.</t>
  </si>
  <si>
    <t>TOXANDRIA</t>
  </si>
  <si>
    <t>12-051</t>
  </si>
  <si>
    <t>12-052</t>
  </si>
  <si>
    <t>Cº DE EUROPA INDIVIDUAL</t>
  </si>
  <si>
    <t>12-053</t>
  </si>
  <si>
    <t>BRITISH GIRLS AMATEUR CHAMPIONSHIP</t>
  </si>
  <si>
    <t>TENBY GC</t>
  </si>
  <si>
    <t>12-054</t>
  </si>
  <si>
    <t>INTERNACIONAL DE FINLANDIA FEM</t>
  </si>
  <si>
    <t>12-055</t>
  </si>
  <si>
    <t>BRITISH STROKE PLAY CHAMPIONSHIP</t>
  </si>
  <si>
    <t>SHANDON PARK</t>
  </si>
  <si>
    <t>12-056</t>
  </si>
  <si>
    <t>Cº INTERNACIONAL DE BÉLGICA JR. FEMENINO</t>
  </si>
  <si>
    <t>BRUSELAS</t>
  </si>
  <si>
    <t>12-057</t>
  </si>
  <si>
    <t>Cº DE EUROPA DE CLUBES</t>
  </si>
  <si>
    <t>12-058</t>
  </si>
  <si>
    <t>Cº DEL MUNDO</t>
  </si>
  <si>
    <t>12-059</t>
  </si>
  <si>
    <t>CONCENTRACIÓN 1ª PRE-TEMPORADA 2013</t>
  </si>
  <si>
    <t>12-060</t>
  </si>
  <si>
    <t>CONCENTRACIÓN 2ª PRE-TEMPORADA 2013</t>
  </si>
  <si>
    <t>12-061</t>
  </si>
  <si>
    <t>CONCENTRACIÓN 3ª PRE-TEMPORADA 2013</t>
  </si>
  <si>
    <t>12-062</t>
  </si>
  <si>
    <t>Cº INTERNACIONAL DE PORTUGAL (SUB-16)</t>
  </si>
  <si>
    <t>MONTADO G.C.</t>
  </si>
  <si>
    <t>12-063</t>
  </si>
  <si>
    <t>GRAND PRIX DE CHIBERTA SUB-16</t>
  </si>
  <si>
    <t>12-064</t>
  </si>
  <si>
    <t>MCGREGOR TROPHY-iNT.INGLATERRA SUB 16</t>
  </si>
  <si>
    <t>TREVOSE G.C.</t>
  </si>
  <si>
    <t>12-065</t>
  </si>
  <si>
    <t>EVIAN MATERS JR.-Cº EUROPA SUB-14</t>
  </si>
  <si>
    <t>EVIAN G.C.</t>
  </si>
  <si>
    <t>12-066</t>
  </si>
  <si>
    <t>EUROPEAN YOUNG MASTERS-Cº EUROPA SUB 16</t>
  </si>
  <si>
    <t>12-067</t>
  </si>
  <si>
    <t>XVI MATCH PORTUGAL-ESPAÑA SUB-16</t>
  </si>
  <si>
    <t>12-068</t>
  </si>
  <si>
    <t>REID TROPHY-INTERNAC. INGLATERRA SUB-14</t>
  </si>
  <si>
    <t>BLACKWELL G.C.</t>
  </si>
  <si>
    <t>12-069</t>
  </si>
  <si>
    <t>IX MATCH INGLATERRA-ESPAÑA SUB 16</t>
  </si>
  <si>
    <t>PANNAL G.C.</t>
  </si>
  <si>
    <t>12-070</t>
  </si>
  <si>
    <t>UNDER 16 OPEN STROKE PLA CHAMPIONSHIP</t>
  </si>
  <si>
    <t>12-071</t>
  </si>
  <si>
    <t>LACOSTE 4 NACIONES</t>
  </si>
  <si>
    <t>12-072</t>
  </si>
  <si>
    <t>MATCH ESPAÑA-FRANCIA</t>
  </si>
  <si>
    <t>12-073</t>
  </si>
  <si>
    <t>BECADOS-CONCENTRACIÓN</t>
  </si>
  <si>
    <t>MADRID</t>
  </si>
  <si>
    <t>12-074</t>
  </si>
  <si>
    <t>12-075</t>
  </si>
  <si>
    <t>OPEN DE ESPAÑA DE GOLF</t>
  </si>
  <si>
    <t>12-076</t>
  </si>
  <si>
    <t>COMISIÓN ANTIDOPAJE</t>
  </si>
  <si>
    <t>ESPAÑA</t>
  </si>
  <si>
    <t>12-077</t>
  </si>
  <si>
    <t>ARBITRAJES</t>
  </si>
  <si>
    <t>ESPAÑA Y EXTRANJERO</t>
  </si>
  <si>
    <t>12-078</t>
  </si>
  <si>
    <t>COPA PUERTA DE HIERRO C.T.A.M</t>
  </si>
  <si>
    <t>12-079</t>
  </si>
  <si>
    <t>Cº INT.EQUIPOS C.T.A.MASCULINO</t>
  </si>
  <si>
    <t>12-080</t>
  </si>
  <si>
    <t>USPGA QA</t>
  </si>
  <si>
    <t>12-081</t>
  </si>
  <si>
    <t>LA MANGA (MURCIA)</t>
  </si>
  <si>
    <t>12-082</t>
  </si>
  <si>
    <t>FLORIDA</t>
  </si>
  <si>
    <t>12-083</t>
  </si>
  <si>
    <t>PGA CATALUÑA, GERONA</t>
  </si>
  <si>
    <t>12-084</t>
  </si>
  <si>
    <t>12-085</t>
  </si>
  <si>
    <t>COPA DE EUROPA DE NACIONES FEMENINA</t>
  </si>
  <si>
    <t>12-086</t>
  </si>
  <si>
    <t>12-087</t>
  </si>
  <si>
    <t>TORNEOS Y REUNIONES CTP</t>
  </si>
  <si>
    <t>12-088</t>
  </si>
  <si>
    <t>CIRCUITO BANESTO TOUR FEMENINO</t>
  </si>
  <si>
    <t>12-089</t>
  </si>
  <si>
    <t>Cº POR INVITACIÓN C.T.A. MASCULINO</t>
  </si>
  <si>
    <t>12-090</t>
  </si>
  <si>
    <t>Cº INT.ALEMANIA FEMENINO</t>
  </si>
  <si>
    <t>STTUTGARTER GC SOLICITUDE</t>
  </si>
  <si>
    <t>12-091</t>
  </si>
  <si>
    <t>US WOMEN´S AMATEUR</t>
  </si>
  <si>
    <t>VANDERBILT LEYENDS</t>
  </si>
  <si>
    <t>12-092</t>
  </si>
  <si>
    <t>Cº POR INVITACIÓN CTA FEMENINO</t>
  </si>
  <si>
    <t>12-093</t>
  </si>
  <si>
    <t>Cº PROFESIONALES RECOMENDADOS CTAF</t>
  </si>
  <si>
    <t>A DE TERMINAR</t>
  </si>
  <si>
    <t>12-094</t>
  </si>
  <si>
    <t>MATCH ESPAÑA-SUECIA</t>
  </si>
  <si>
    <t>12-400</t>
  </si>
  <si>
    <t>PUNTUABLES JUVENILES</t>
  </si>
  <si>
    <t>MURCIA Y OTROS A DETERMINAR</t>
  </si>
  <si>
    <t>II</t>
  </si>
  <si>
    <t>12-401</t>
  </si>
  <si>
    <t>TROFEO CLUBS SIN CAMPO</t>
  </si>
  <si>
    <t>12-402</t>
  </si>
  <si>
    <t>Cº NACIONAL INDIVIDUAL CADETES</t>
  </si>
  <si>
    <t>NOVO SANCTI PETRI, CÁDIZ</t>
  </si>
  <si>
    <t>12-403</t>
  </si>
  <si>
    <t>Cº NACIONAL INDIVIDUAL INF, ALEV Y BENJ</t>
  </si>
  <si>
    <t>LA MANGA CLUB</t>
  </si>
  <si>
    <t>12-404</t>
  </si>
  <si>
    <t>Cº NACIONAL POR EQUIPOS INFANTIL DE ESPA</t>
  </si>
  <si>
    <t>GUADALHORCE, C.G. (MÁLAGA)</t>
  </si>
  <si>
    <t>12-405</t>
  </si>
  <si>
    <t>Cº INTERTERRITORIAL SUB-25 FEM-2ª DIV.</t>
  </si>
  <si>
    <t>CG CASTILLA-LA MANCHA, ALBACET</t>
  </si>
  <si>
    <t>12-406</t>
  </si>
  <si>
    <t>Cº INTERTERRITORIAL CADETES MASCULINO</t>
  </si>
  <si>
    <t>C.G. COSTA ADEJE, CANARIAS</t>
  </si>
  <si>
    <t>12-407</t>
  </si>
  <si>
    <t>Cº INTERTERRITORIAL INFANTIL DE ESPAÑA</t>
  </si>
  <si>
    <t>C.G.EL PUERTO, CÁDIZ</t>
  </si>
  <si>
    <t>12-408</t>
  </si>
  <si>
    <t>CONCENTRACIÓN BENJAMINES Y ALEVINES MIXT</t>
  </si>
  <si>
    <t>12-409</t>
  </si>
  <si>
    <t>CONCENTRACIÓN JUVENIL FEM. FEB.-ESPAÑA A</t>
  </si>
  <si>
    <t>12-410</t>
  </si>
  <si>
    <t>CONCENTRACIÓN JUVENIL MASC.FEB.ESPAÑA A</t>
  </si>
  <si>
    <t>12-411</t>
  </si>
  <si>
    <t>CONCENTRACION JUVENIL MIXTA-ESPAÑA B</t>
  </si>
  <si>
    <t>12-412</t>
  </si>
  <si>
    <t>CONCENTRACIÓN JUVENIL FEM MARZO-ESPAÑA A</t>
  </si>
  <si>
    <t>12-413</t>
  </si>
  <si>
    <t>CONCENTRACIÓN JUVENIL MASC.MAR-ESPAÑA A</t>
  </si>
  <si>
    <t>12-414</t>
  </si>
  <si>
    <t>CONCENTRACIÓN JUV. MIXTA ABR. ESPAÑA B</t>
  </si>
  <si>
    <t>12-415</t>
  </si>
  <si>
    <t>CONCENTRACIÓN JUV.L MIXTA MARZO ESPAÑA B</t>
  </si>
  <si>
    <t>12-416</t>
  </si>
  <si>
    <t>CONCENTRACIÓN FINAL ZONALES</t>
  </si>
  <si>
    <t>12-417</t>
  </si>
  <si>
    <t>CONCENTRACIÓN FINAL RANKING JUVENIL</t>
  </si>
  <si>
    <t>LA SELLA, ALICANTE</t>
  </si>
  <si>
    <t>12-418</t>
  </si>
  <si>
    <t>CONCENTRACIÓN GRAL.-PRE TEMPORADA 2013</t>
  </si>
  <si>
    <t>C.G.ESCORPIÓN, VALENCIA</t>
  </si>
  <si>
    <t>12-419</t>
  </si>
  <si>
    <t>12-420</t>
  </si>
  <si>
    <t>TORNEO VISA</t>
  </si>
  <si>
    <t>a DETERMINAR</t>
  </si>
  <si>
    <t>12-421</t>
  </si>
  <si>
    <t>GOLF ADAPTADO</t>
  </si>
  <si>
    <t>12-422</t>
  </si>
  <si>
    <t>I PUNTUABLE NACIONAL P&amp;P</t>
  </si>
  <si>
    <t>GREEN PADOCK</t>
  </si>
  <si>
    <t>12-423</t>
  </si>
  <si>
    <t>II PUNTUABLE NACIONAL P&amp;P</t>
  </si>
  <si>
    <t>POZO DO LAGO</t>
  </si>
  <si>
    <t>12-424</t>
  </si>
  <si>
    <t>III PUNTUABLE NACIONAL P&amp;P</t>
  </si>
  <si>
    <t>LOMAS STI.PETRI</t>
  </si>
  <si>
    <t>12-425</t>
  </si>
  <si>
    <t>IV PUNTUABLE NACIONAL P&amp;P</t>
  </si>
  <si>
    <t>LA ALMARZA</t>
  </si>
  <si>
    <t>12-426</t>
  </si>
  <si>
    <t>Cº ESPAÑA FEMENINO P&amp;P</t>
  </si>
  <si>
    <t>GOLF COLMENAR, MADRID</t>
  </si>
  <si>
    <t>12-427</t>
  </si>
  <si>
    <t>Cº ESPAÑA MASCULINO P&amp;P</t>
  </si>
  <si>
    <t>SIERRA CORTINA FINESTRAT, VALE</t>
  </si>
  <si>
    <t>12-428</t>
  </si>
  <si>
    <t>Cº INTERTERRITORIAL P&amp;P</t>
  </si>
  <si>
    <t>ALHAURIN GCC, MÁLAGA</t>
  </si>
  <si>
    <t>12-429</t>
  </si>
  <si>
    <t>Cº ESPAÑA SENIORS P&amp;P</t>
  </si>
  <si>
    <t>TORRE DE HERCULES, CORUÑA</t>
  </si>
  <si>
    <t>12-430</t>
  </si>
  <si>
    <t>Cº ESPAÑA SUB-16 P&amp;P</t>
  </si>
  <si>
    <t>DEVA GOLF, GIJÓN</t>
  </si>
  <si>
    <t>12-431</t>
  </si>
  <si>
    <t>Cº ESPAÑA INTERCLUBS P&amp;P</t>
  </si>
  <si>
    <t>ST.JORDI, CASTELLÓN</t>
  </si>
  <si>
    <t>12-432</t>
  </si>
  <si>
    <t>Cº ESPAÑA DOBLES P&amp;P</t>
  </si>
  <si>
    <t>LAS PALMERAS, CANARIAS</t>
  </si>
  <si>
    <t>12-433</t>
  </si>
  <si>
    <t>IPPA Cº EUROPA P&amp;P</t>
  </si>
  <si>
    <t>12-434</t>
  </si>
  <si>
    <t>IPPA-INTERNATIONAL STROKE PLAY P&amp;P</t>
  </si>
  <si>
    <t>SOLBIATE OLONA, MILAN</t>
  </si>
  <si>
    <t>12-435</t>
  </si>
  <si>
    <t>IPPA SENIORS INTERNATIONAL OPEN P&amp;P</t>
  </si>
  <si>
    <t>ROMA</t>
  </si>
  <si>
    <t>12-436</t>
  </si>
  <si>
    <t>OPEN SAN MARINO P&amp;P</t>
  </si>
  <si>
    <t>RIMINI</t>
  </si>
  <si>
    <t>12-437</t>
  </si>
  <si>
    <t>OPEN ALBANIA P&amp;P</t>
  </si>
  <si>
    <t>MILAN</t>
  </si>
  <si>
    <t>12-438</t>
  </si>
  <si>
    <t>EROPEAN CLUB CUP P&amp;P</t>
  </si>
  <si>
    <t>SALIES DU SALAT</t>
  </si>
  <si>
    <t>12-439</t>
  </si>
  <si>
    <t>OPEN INGLATERRA P&amp;P</t>
  </si>
  <si>
    <t>CATHAM</t>
  </si>
  <si>
    <t>12-440</t>
  </si>
  <si>
    <t>OPEN IBÉRICO P&amp;P</t>
  </si>
  <si>
    <t>SEVILLA</t>
  </si>
  <si>
    <t>12-441</t>
  </si>
  <si>
    <t>MAT ESPAÑA-PORTUGAL P&amp;P</t>
  </si>
  <si>
    <t>12-442</t>
  </si>
  <si>
    <t>OPEN ITALIA P&amp;P</t>
  </si>
  <si>
    <t>12-443</t>
  </si>
  <si>
    <t>SLOPE SYSTEM-VALORACIÓN CAMPO</t>
  </si>
  <si>
    <t>12-444</t>
  </si>
  <si>
    <t>VARIOS C.T. JUVENIL</t>
  </si>
  <si>
    <t>12-445</t>
  </si>
  <si>
    <t>Cº INTERTERRITORIAL 2ªDIV.JUV-FEM</t>
  </si>
  <si>
    <t>LAS PINAILLAS</t>
  </si>
  <si>
    <t>12-446</t>
  </si>
  <si>
    <t>Cº ESPAÑA SENIOR PROFESIONAL</t>
  </si>
  <si>
    <t>12-447</t>
  </si>
  <si>
    <t>Cº ESPAÑA FEMENINO PROFESIONAL</t>
  </si>
  <si>
    <t>12-448</t>
  </si>
  <si>
    <t>ORGANIZACIÓN TORNEOS</t>
  </si>
  <si>
    <t>12-449</t>
  </si>
  <si>
    <t>CONCENTRACIONES CTAM-NCAA</t>
  </si>
  <si>
    <t>12-450</t>
  </si>
  <si>
    <t>TORNEOS JUEGO CORTO</t>
  </si>
  <si>
    <t>12-451</t>
  </si>
  <si>
    <t>BECAS ST. ANDREWS</t>
  </si>
  <si>
    <t>12-452</t>
  </si>
  <si>
    <t>Cº INDIV.ESPAÑA 3ª-4ª CTA FEMNINO</t>
  </si>
  <si>
    <t>TALAYUELA</t>
  </si>
  <si>
    <t>12-453</t>
  </si>
  <si>
    <t>COPA ESPAÑA  MAYORES 35 CTA FEMENINO</t>
  </si>
  <si>
    <t>MEIS</t>
  </si>
  <si>
    <t>12-454</t>
  </si>
  <si>
    <t>Cº INTERCLUBS CTA FEMENINO</t>
  </si>
  <si>
    <t>TERRAMAR</t>
  </si>
  <si>
    <t>12-455</t>
  </si>
  <si>
    <t>Cº ESPAÑA CADETES CTAFEMENINO</t>
  </si>
  <si>
    <t>NOVO SANCTI PETRI</t>
  </si>
  <si>
    <t>12-456</t>
  </si>
  <si>
    <t>Cº ESPAÑA DOBLES MIXTO CTA FEMENINO</t>
  </si>
  <si>
    <t>LOMAS-BOSQUE</t>
  </si>
  <si>
    <t>12-457</t>
  </si>
  <si>
    <t>COMITE TECNICO A.FEMENINO</t>
  </si>
  <si>
    <t>12-600</t>
  </si>
  <si>
    <t>CURSILLOS REGLAS</t>
  </si>
  <si>
    <t>A DETERMONAR</t>
  </si>
  <si>
    <t>III</t>
  </si>
  <si>
    <t>12-601</t>
  </si>
  <si>
    <t>CURSOS C.T.CAMPOS</t>
  </si>
  <si>
    <t>12-602</t>
  </si>
  <si>
    <t>CURSOS FORMACIÓN C.T.JUVENIL</t>
  </si>
  <si>
    <t>12-603</t>
  </si>
  <si>
    <t>CURSO HARDY/UTLEY/VISION 54</t>
  </si>
  <si>
    <t>12-604</t>
  </si>
  <si>
    <t>ESCUELA NACIONAL GOLF PROFESIONAL</t>
  </si>
  <si>
    <t>12-605</t>
  </si>
  <si>
    <t>OTROS CURSOS (TPI)</t>
  </si>
  <si>
    <t>12-800</t>
  </si>
  <si>
    <t>IV</t>
  </si>
  <si>
    <t>12-801</t>
  </si>
  <si>
    <t>ASAMBLEA APROBACIÓN PRESUPUESTO</t>
  </si>
  <si>
    <t>12-802</t>
  </si>
  <si>
    <t>12-803</t>
  </si>
  <si>
    <t>12-804</t>
  </si>
  <si>
    <t>12-805</t>
  </si>
  <si>
    <t>12-806</t>
  </si>
  <si>
    <t>12-807</t>
  </si>
  <si>
    <t>12-808</t>
  </si>
  <si>
    <t>12-809</t>
  </si>
  <si>
    <t>12-810</t>
  </si>
  <si>
    <t>12-811</t>
  </si>
  <si>
    <t>ASAMBLEA P&amp;P</t>
  </si>
  <si>
    <t>12-900</t>
  </si>
  <si>
    <t>Cº ESPAÑA SENIOR MASCULINO</t>
  </si>
  <si>
    <t>VILLAITANA G.C. (ALICANTE)</t>
  </si>
  <si>
    <t>V</t>
  </si>
  <si>
    <t>12-901</t>
  </si>
  <si>
    <t>Cº ESPAÑA INTERNAC.SENIOR MASCULINO</t>
  </si>
  <si>
    <t>LAS COLINAS DE CAMPOAMOR(ALICA</t>
  </si>
  <si>
    <t>12-902</t>
  </si>
  <si>
    <t>Cº EUROPA INDIVIDUAL SENIORS MASCULINO</t>
  </si>
  <si>
    <t>ACHENSEE</t>
  </si>
  <si>
    <t>12-903</t>
  </si>
  <si>
    <t>BRITISH SENIOR</t>
  </si>
  <si>
    <t>MACHYNYS PENINSULA</t>
  </si>
  <si>
    <t>12-904</t>
  </si>
  <si>
    <t>Cº EUROPA SENIORS POR EQUIPOS MASCULINO</t>
  </si>
  <si>
    <t>ESTORIL</t>
  </si>
  <si>
    <t>12-905</t>
  </si>
  <si>
    <t>Cº ESPAÑA SENIOR FEMENINO</t>
  </si>
  <si>
    <t>ATALAYA PARK</t>
  </si>
  <si>
    <t>12-906</t>
  </si>
  <si>
    <t>GRAN PREMIO SENIOR FEMENINO (PUNT)</t>
  </si>
  <si>
    <t>VILLAITANA</t>
  </si>
  <si>
    <t>12-907</t>
  </si>
  <si>
    <t>Cº ESPAÑA SENIOR DOBLE FEMENINO</t>
  </si>
  <si>
    <t>CALATAYUD</t>
  </si>
  <si>
    <t>12-908</t>
  </si>
  <si>
    <t>BRITISH LADIES SENIOR</t>
  </si>
  <si>
    <t>HUNSTANTON G.C.</t>
  </si>
  <si>
    <t>12-909</t>
  </si>
  <si>
    <t>Cº INTERNACIONAL DE ESPAÑA SENIOR FEMENI</t>
  </si>
  <si>
    <t>LA MANGA</t>
  </si>
  <si>
    <t>12-910</t>
  </si>
  <si>
    <t>Cº DE EUROPA INDIVIDUAL SENIOR FEMENINO</t>
  </si>
  <si>
    <t>12-911</t>
  </si>
  <si>
    <t>Cº EUROPA SENIOR FEMENINO POR EQUIPOS</t>
  </si>
  <si>
    <t>LUGANO GC</t>
  </si>
  <si>
    <t>12-912</t>
  </si>
  <si>
    <t>MASTER SENIOR</t>
  </si>
  <si>
    <t xml:space="preserve">     EJERCICIO 2011</t>
  </si>
  <si>
    <t>Arbitros Estatal</t>
  </si>
  <si>
    <t>Seniors</t>
  </si>
  <si>
    <t>Becados Residencia Blume</t>
  </si>
  <si>
    <t>Campos-Slope System</t>
  </si>
  <si>
    <t>Formación C.T. Reglas</t>
  </si>
  <si>
    <t>Formación C.T. Juvenil</t>
  </si>
  <si>
    <t>Formación C.T. Profesional</t>
  </si>
  <si>
    <t>Reuniones</t>
  </si>
  <si>
    <t>Médicos-Dopaje</t>
  </si>
  <si>
    <t>Masculino Estatal</t>
  </si>
  <si>
    <t>Formación C.T. Femenino</t>
  </si>
  <si>
    <t>Comité de Greenes</t>
  </si>
  <si>
    <t>Infantil-Alta Competición</t>
  </si>
  <si>
    <t>Infantil-Estatal</t>
  </si>
  <si>
    <t>Formación C.T.Campos</t>
  </si>
  <si>
    <t>Femenino Estatal</t>
  </si>
  <si>
    <t>Formación C.T. Masculino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</si>
  <si>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</si>
  <si>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</si>
  <si>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</si>
  <si>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</si>
  <si>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</si>
  <si>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</si>
  <si>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</si>
  <si>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</si>
  <si>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</si>
  <si>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</si>
  <si>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</si>
  <si>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</si>
  <si>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</si>
  <si>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</si>
  <si>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</si>
  <si>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</si>
  <si>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</si>
  <si>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</si>
  <si>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</si>
  <si>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</si>
  <si>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RESPONSABLE</t>
  </si>
  <si>
    <t>Denominación</t>
  </si>
  <si>
    <t>Especialidad</t>
  </si>
  <si>
    <t>13-001</t>
  </si>
  <si>
    <t>Cº  Canarias Masculino</t>
  </si>
  <si>
    <t>R.C.G.Tenerife</t>
  </si>
  <si>
    <t>1</t>
  </si>
  <si>
    <t>13-002</t>
  </si>
  <si>
    <t>Match Cuadrangular Masculino</t>
  </si>
  <si>
    <t>Costa Ballena, Cádiz</t>
  </si>
  <si>
    <t>13-003</t>
  </si>
  <si>
    <t>Copa Baleares Masculina</t>
  </si>
  <si>
    <t>Golf Son Antem (Mallorca)</t>
  </si>
  <si>
    <t>13-004</t>
  </si>
  <si>
    <t>Cº Internacional de Portugal Masculino</t>
  </si>
  <si>
    <t>Montado Golf Resort</t>
  </si>
  <si>
    <t>13-005</t>
  </si>
  <si>
    <t>Match Francia-España (sub 18)</t>
  </si>
  <si>
    <t>Pau</t>
  </si>
  <si>
    <t>13-006</t>
  </si>
  <si>
    <t>Cº Int.España Amateur.Copa SM El Rey</t>
  </si>
  <si>
    <t>La Manga (Murcia)</t>
  </si>
  <si>
    <t>13-007</t>
  </si>
  <si>
    <t>Copa Sotogrande Masculina</t>
  </si>
  <si>
    <t>R.C.G.Sotogrande (Cádiz)</t>
  </si>
  <si>
    <t>13-008</t>
  </si>
  <si>
    <t>Cº España Individual Junior y Boys</t>
  </si>
  <si>
    <t>Señorío de Zuasti (Navarra)</t>
  </si>
  <si>
    <t>13-009</t>
  </si>
  <si>
    <t>Cº Comunidad Valenciana Masculino</t>
  </si>
  <si>
    <t>El Saler (Valencia)</t>
  </si>
  <si>
    <t>13-010</t>
  </si>
  <si>
    <t>Match España-Inglaterra masculino</t>
  </si>
  <si>
    <t>R.C.G.El Prat (Barcelona)</t>
  </si>
  <si>
    <t>13-011</t>
  </si>
  <si>
    <t>Lytham Trophy</t>
  </si>
  <si>
    <t>Royal Lytham &amp; St. Annes</t>
  </si>
  <si>
    <t>13-012</t>
  </si>
  <si>
    <t>Copa de Andalucía Masculina</t>
  </si>
  <si>
    <t>Lauro Golf (Málaga)</t>
  </si>
  <si>
    <t>13-014</t>
  </si>
  <si>
    <t>Copa Nacional Puerta de Hierro Masculina</t>
  </si>
  <si>
    <t>C.G.La Cañada (Cádiz)</t>
  </si>
  <si>
    <t>13-015</t>
  </si>
  <si>
    <t>Concentración CT Masculino</t>
  </si>
  <si>
    <t>Madrid</t>
  </si>
  <si>
    <t>13-016</t>
  </si>
  <si>
    <t>Juegos Mediterráneos</t>
  </si>
  <si>
    <t>Mersin</t>
  </si>
  <si>
    <t>13-017</t>
  </si>
  <si>
    <t>St.Andres Old &amp; New</t>
  </si>
  <si>
    <t>13-018</t>
  </si>
  <si>
    <t>British Amateur Masculino</t>
  </si>
  <si>
    <t>Royal Cinque Ports &amp; Princess</t>
  </si>
  <si>
    <t>13-019</t>
  </si>
  <si>
    <t>Brabazon Tropy</t>
  </si>
  <si>
    <t>Formby G.C.</t>
  </si>
  <si>
    <t>13-020</t>
  </si>
  <si>
    <t>Cº Europa Absoluto por Equipos Masc.</t>
  </si>
  <si>
    <t>Silkeborg G.C.</t>
  </si>
  <si>
    <t>13-021</t>
  </si>
  <si>
    <t>Cº Europa Boys por Equipos</t>
  </si>
  <si>
    <t>Murcar Links G.C.</t>
  </si>
  <si>
    <t>13-022</t>
  </si>
  <si>
    <t>Concentración Preparatoria Europa Mascul</t>
  </si>
  <si>
    <t>A determinar</t>
  </si>
  <si>
    <t>13-024</t>
  </si>
  <si>
    <t>Copa de Europa de Clubs</t>
  </si>
  <si>
    <t>Portugal</t>
  </si>
  <si>
    <t>13-025</t>
  </si>
  <si>
    <t>Cº España Individual Absoluto Masculino</t>
  </si>
  <si>
    <t>Lomas-Bosque (Madrid)</t>
  </si>
  <si>
    <t>13-026</t>
  </si>
  <si>
    <t>Grand Prix des  Landes Masculino</t>
  </si>
  <si>
    <t>Golf de Hossegor</t>
  </si>
  <si>
    <t>13-027</t>
  </si>
  <si>
    <t>Concentración Tommy Horton CTAM</t>
  </si>
  <si>
    <t>Jerez</t>
  </si>
  <si>
    <t>13-028</t>
  </si>
  <si>
    <t>Cº Europa Individual Masculino</t>
  </si>
  <si>
    <t>13-029</t>
  </si>
  <si>
    <t>British Boys</t>
  </si>
  <si>
    <t>Royal Liverpool &amp; Wallasey</t>
  </si>
  <si>
    <t>13-030</t>
  </si>
  <si>
    <t>Cº Internacional de Finlandia Masculino</t>
  </si>
  <si>
    <t>Helsinki G.C.</t>
  </si>
  <si>
    <t>13-031</t>
  </si>
  <si>
    <t>Jacques Leglise Trophy</t>
  </si>
  <si>
    <t>Royal St. David</t>
  </si>
  <si>
    <t>13-032</t>
  </si>
  <si>
    <t>Cº Int.  España Jr. Stroke Play Masculin</t>
  </si>
  <si>
    <t>Empordá (Gerona)</t>
  </si>
  <si>
    <t>13-033</t>
  </si>
  <si>
    <t>Interterritorial sub-25 1ª división Masc</t>
  </si>
  <si>
    <t>C.G.Perelada (Gerona)</t>
  </si>
  <si>
    <t>13-034</t>
  </si>
  <si>
    <t>Cº Internacional de Portugal Femenino</t>
  </si>
  <si>
    <t>Montado Golf (Palmela)</t>
  </si>
  <si>
    <t>13-035</t>
  </si>
  <si>
    <t>Arcos Gardens</t>
  </si>
  <si>
    <t>13-036</t>
  </si>
  <si>
    <t>Cº Comunidad Valenciana Femenino</t>
  </si>
  <si>
    <t>Villaitana</t>
  </si>
  <si>
    <t>13-037</t>
  </si>
  <si>
    <t>Cº Int.de España Fem-Copa SM La Reina</t>
  </si>
  <si>
    <t>Pula Golf (Mallorca)</t>
  </si>
  <si>
    <t>13-038</t>
  </si>
  <si>
    <t>Cº Europeo de Naciones Fem.Copa Sotogran</t>
  </si>
  <si>
    <t>Sotogrande (Cádiz)</t>
  </si>
  <si>
    <t>13-039</t>
  </si>
  <si>
    <t>Cº Int. Francia Jr.-Coupe Esmond</t>
  </si>
  <si>
    <t>St. Cloud (París)</t>
  </si>
  <si>
    <t>13-040</t>
  </si>
  <si>
    <t>Copa Andalucía Femenina</t>
  </si>
  <si>
    <t>Guadalmina (Marbella, Málaga)</t>
  </si>
  <si>
    <t>13-041</t>
  </si>
  <si>
    <t>Cº Int. España Stroke Play Fem.</t>
  </si>
  <si>
    <t>Las Colinas (Alicante)</t>
  </si>
  <si>
    <t>13-042</t>
  </si>
  <si>
    <t>Cº Int. de Alemania Femenino</t>
  </si>
  <si>
    <t>a determinar</t>
  </si>
  <si>
    <t>13-043</t>
  </si>
  <si>
    <t>Cº España Absoluto Fem. Jr. y Girls</t>
  </si>
  <si>
    <t>La Coruña</t>
  </si>
  <si>
    <t>13-044</t>
  </si>
  <si>
    <t xml:space="preserve"> British Ladies Amateur Championship</t>
  </si>
  <si>
    <t>Machynys GC (Cardiff)</t>
  </si>
  <si>
    <t>13-045</t>
  </si>
  <si>
    <t>Vagliano Trophy-Match Int.Europa-I.Britá</t>
  </si>
  <si>
    <t>Chantilly G.C.(París)</t>
  </si>
  <si>
    <t>13-046</t>
  </si>
  <si>
    <t>Grand Prix de Chiberta Femenino</t>
  </si>
  <si>
    <t>Chiberta</t>
  </si>
  <si>
    <t>13-047</t>
  </si>
  <si>
    <t>Cº Comunidad de Madrid Femenino</t>
  </si>
  <si>
    <t>Club de golf El Encín</t>
  </si>
  <si>
    <t>13-048</t>
  </si>
  <si>
    <t>Cº Europa Girls (sub-18) por equipos</t>
  </si>
  <si>
    <t>Linköpings</t>
  </si>
  <si>
    <t>13-049</t>
  </si>
  <si>
    <t>Fulford GC (Yorkshire)</t>
  </si>
  <si>
    <t>13-050</t>
  </si>
  <si>
    <t>Cº Internacional Holanda Femenino</t>
  </si>
  <si>
    <t>Toxandria</t>
  </si>
  <si>
    <t>13-051</t>
  </si>
  <si>
    <t>Grand Prix de Landes Femenino</t>
  </si>
  <si>
    <t>Hossegor</t>
  </si>
  <si>
    <t>13-052</t>
  </si>
  <si>
    <t>Cº Europa Individual Femenino</t>
  </si>
  <si>
    <t>Aura GC</t>
  </si>
  <si>
    <t>13-053</t>
  </si>
  <si>
    <t>British Girls Championship</t>
  </si>
  <si>
    <t>Fairhaven G.C. (Lancashire)</t>
  </si>
  <si>
    <t>13-054</t>
  </si>
  <si>
    <t>Helinki</t>
  </si>
  <si>
    <t>13-055</t>
  </si>
  <si>
    <t>Cº Internacional Béliga sub-18 Femenino</t>
  </si>
  <si>
    <t>Bruselas</t>
  </si>
  <si>
    <t>13-056</t>
  </si>
  <si>
    <t>Interterritorial España sub-25 Femenino</t>
  </si>
  <si>
    <t>La Barganiza (Oviedo)</t>
  </si>
  <si>
    <t>13-057</t>
  </si>
  <si>
    <t>Cº de Europa de Clubes Femenino</t>
  </si>
  <si>
    <t>Sta. Sofia Golf &amp; Spa</t>
  </si>
  <si>
    <t>13-058</t>
  </si>
  <si>
    <t>Concentración EEUU - CTAF</t>
  </si>
  <si>
    <t>Setingdown Creek, Atlanta</t>
  </si>
  <si>
    <t>13-059</t>
  </si>
  <si>
    <t>British Ladies Stroke Play</t>
  </si>
  <si>
    <t>Prestwick</t>
  </si>
  <si>
    <t>13-060</t>
  </si>
  <si>
    <t>McGregor Trophy-Int.Inglaterra sub-16</t>
  </si>
  <si>
    <t>Seacroft</t>
  </si>
  <si>
    <t>13-062</t>
  </si>
  <si>
    <t>Evian</t>
  </si>
  <si>
    <t>13-063</t>
  </si>
  <si>
    <t>European Young Masters-Cº Europa sub-16</t>
  </si>
  <si>
    <t>Hamburger</t>
  </si>
  <si>
    <t>13-064</t>
  </si>
  <si>
    <t>XVII Mach Juvenil España-Portugal sub-16</t>
  </si>
  <si>
    <t>Islantilla</t>
  </si>
  <si>
    <t>13-065</t>
  </si>
  <si>
    <t>Reid Trophy-Int.Inglaterra sub-14</t>
  </si>
  <si>
    <t>North Hants</t>
  </si>
  <si>
    <t>13-066</t>
  </si>
  <si>
    <t>X Match Juvenil Inglaterra-España sub-16</t>
  </si>
  <si>
    <t>Heswall</t>
  </si>
  <si>
    <t>13-067</t>
  </si>
  <si>
    <t>Under 16 Open Stroke Play Ch.(sub-16)</t>
  </si>
  <si>
    <t>13-068</t>
  </si>
  <si>
    <t>Lacoste 4 Naciones</t>
  </si>
  <si>
    <t>Peralada</t>
  </si>
  <si>
    <t>13-069</t>
  </si>
  <si>
    <t>Match Francia-España Juvenil</t>
  </si>
  <si>
    <t>Montpellier Massane</t>
  </si>
  <si>
    <t>13-070</t>
  </si>
  <si>
    <t>Varios CT Juvenil-Pruebas CTAF, CTAM</t>
  </si>
  <si>
    <t>13-071</t>
  </si>
  <si>
    <t>Varios CTJ</t>
  </si>
  <si>
    <t>13-072</t>
  </si>
  <si>
    <t>Becados-Concentraciones</t>
  </si>
  <si>
    <t>13-073</t>
  </si>
  <si>
    <t>Becados - Competiciones</t>
  </si>
  <si>
    <t>13-074</t>
  </si>
  <si>
    <t>Open de España de Golf</t>
  </si>
  <si>
    <t>13-075</t>
  </si>
  <si>
    <t>13-076</t>
  </si>
  <si>
    <t>13-077</t>
  </si>
  <si>
    <t>Concentración Pre-europeos CTAF</t>
  </si>
  <si>
    <t>13-078</t>
  </si>
  <si>
    <t>Concentración 1ª Pre-temp. CTAF</t>
  </si>
  <si>
    <t>13-079</t>
  </si>
  <si>
    <t>Concentración 2ª Pre-temp CTAF</t>
  </si>
  <si>
    <t>13-080</t>
  </si>
  <si>
    <t>Concentración 3ª Pre-temp CTAF</t>
  </si>
  <si>
    <t>13-081</t>
  </si>
  <si>
    <t>Cº por invitación CTAF</t>
  </si>
  <si>
    <t>13-082</t>
  </si>
  <si>
    <t>Programa Neo Pro</t>
  </si>
  <si>
    <t>13-083</t>
  </si>
  <si>
    <t>USA</t>
  </si>
  <si>
    <t>13-084</t>
  </si>
  <si>
    <t>PGA Catalunya</t>
  </si>
  <si>
    <t>13-085</t>
  </si>
  <si>
    <t>13-086</t>
  </si>
  <si>
    <t>La Manga</t>
  </si>
  <si>
    <t>13-087</t>
  </si>
  <si>
    <t>Alps Tour</t>
  </si>
  <si>
    <t>13-088</t>
  </si>
  <si>
    <t>Asistencia Torneos y reuniones CTP</t>
  </si>
  <si>
    <t>13-089</t>
  </si>
  <si>
    <t>Circuito LETAS</t>
  </si>
  <si>
    <t>Galicia y otro</t>
  </si>
  <si>
    <t>13-090</t>
  </si>
  <si>
    <t>Cº España Profesionales Femenino</t>
  </si>
  <si>
    <t>Costa Adeje, Tenerife</t>
  </si>
  <si>
    <t>13-091</t>
  </si>
  <si>
    <t>Copa del Mundo Femenina Profesional</t>
  </si>
  <si>
    <t>Mission Hills</t>
  </si>
  <si>
    <t>13-400</t>
  </si>
  <si>
    <t>Cº Interterritorial Jr. Masc. 2ª div</t>
  </si>
  <si>
    <t>C.G. Castillo de Gorraiz</t>
  </si>
  <si>
    <t>13-401</t>
  </si>
  <si>
    <t>Torneos juego corto CTAM</t>
  </si>
  <si>
    <t>R.C.Pedreña</t>
  </si>
  <si>
    <t>13-402</t>
  </si>
  <si>
    <t>Gran Final Juego Corto Masculina</t>
  </si>
  <si>
    <t>13-404</t>
  </si>
  <si>
    <t>Cº de España de Cadetes Femenino</t>
  </si>
  <si>
    <t>La Moraleja, Madrid</t>
  </si>
  <si>
    <t>13-405</t>
  </si>
  <si>
    <t>Cº España Dobles Mixto Femenino</t>
  </si>
  <si>
    <t>San Cugat</t>
  </si>
  <si>
    <t>13-406</t>
  </si>
  <si>
    <t>Cº Indiv.de España 3ª y 4ª categoria</t>
  </si>
  <si>
    <t>Larrabea</t>
  </si>
  <si>
    <t>13-407</t>
  </si>
  <si>
    <t>Guadalhorce</t>
  </si>
  <si>
    <t>13-408</t>
  </si>
  <si>
    <t>Copa España mayores 35 años Fem.</t>
  </si>
  <si>
    <t>Sherry Golf, Jerez</t>
  </si>
  <si>
    <t>13-410</t>
  </si>
  <si>
    <t>Puntuables Zonales y Nacionales CTJ</t>
  </si>
  <si>
    <t>Murcia y otros</t>
  </si>
  <si>
    <t>13-411</t>
  </si>
  <si>
    <t>Cº Nacional de Cadetes</t>
  </si>
  <si>
    <t>13-412</t>
  </si>
  <si>
    <t>Cº España Infantil, Alevín y Benjamín In</t>
  </si>
  <si>
    <t>Portaventura Golf (Tarragona)</t>
  </si>
  <si>
    <t>13-413</t>
  </si>
  <si>
    <t>Cº España Infantil por Equipos</t>
  </si>
  <si>
    <t>Guadalhorce G.C.(Málaga)</t>
  </si>
  <si>
    <t>13-414</t>
  </si>
  <si>
    <t>Cº Interterrit. Fem.Sub-25-2ª Div.-CTJ</t>
  </si>
  <si>
    <t>C.G.La Barganiza (Asturias)</t>
  </si>
  <si>
    <t>13-415</t>
  </si>
  <si>
    <t>Cº Interterrit. Cadetes Masc.-CTJ</t>
  </si>
  <si>
    <t>C.G.SALAMANCA(ZARAPICOS)</t>
  </si>
  <si>
    <t>13-416</t>
  </si>
  <si>
    <t>La Rioja</t>
  </si>
  <si>
    <t>13-417</t>
  </si>
  <si>
    <t>Concentración Juvenil Femenina</t>
  </si>
  <si>
    <t>CNG (Madrid)</t>
  </si>
  <si>
    <t>13-418</t>
  </si>
  <si>
    <t>Concentración Juvenil Masculina</t>
  </si>
  <si>
    <t>13-419</t>
  </si>
  <si>
    <t>Concentración Juvenil Mixta</t>
  </si>
  <si>
    <t>13-420</t>
  </si>
  <si>
    <t>13-421</t>
  </si>
  <si>
    <t>CNG (madrid)</t>
  </si>
  <si>
    <t>13-422</t>
  </si>
  <si>
    <t>13-423</t>
  </si>
  <si>
    <t>13-424</t>
  </si>
  <si>
    <t>Concentración Pre-Temporada Juvenil</t>
  </si>
  <si>
    <t>13-425</t>
  </si>
  <si>
    <t>Las Palmeras, Canarias</t>
  </si>
  <si>
    <t>P&amp;P</t>
  </si>
  <si>
    <t>13-426</t>
  </si>
  <si>
    <t>Masía Estrellas, Valencia</t>
  </si>
  <si>
    <t>13-427</t>
  </si>
  <si>
    <t>Cº España Dobles de P&amp;P</t>
  </si>
  <si>
    <t>Villa de Arcusa</t>
  </si>
  <si>
    <t>13-428</t>
  </si>
  <si>
    <t>Cº España Sub-16 P&amp;P</t>
  </si>
  <si>
    <t>Deva</t>
  </si>
  <si>
    <t>13-429</t>
  </si>
  <si>
    <t>Cº España mayores 35 P&amp;P</t>
  </si>
  <si>
    <t>Oyambre</t>
  </si>
  <si>
    <t>13-430</t>
  </si>
  <si>
    <t>Cº Interterritorial P&amp;P</t>
  </si>
  <si>
    <t>Centro Tecnific. Madrid</t>
  </si>
  <si>
    <t>13-431</t>
  </si>
  <si>
    <t>Cº Interclubs P&amp;P</t>
  </si>
  <si>
    <t>Sierra Cortina</t>
  </si>
  <si>
    <t>13-432</t>
  </si>
  <si>
    <t>Match Portugal-Espeña P&amp;P</t>
  </si>
  <si>
    <t>Coimbre</t>
  </si>
  <si>
    <t>13-433</t>
  </si>
  <si>
    <t>Cº Internacional Italia P&amp;P</t>
  </si>
  <si>
    <t>Roma</t>
  </si>
  <si>
    <t>13-434</t>
  </si>
  <si>
    <t>Cº Internacional  Inglaterra P&amp;P</t>
  </si>
  <si>
    <t>Kent</t>
  </si>
  <si>
    <t>13-435</t>
  </si>
  <si>
    <t>Cº Internacional San Marino P&amp;P</t>
  </si>
  <si>
    <t>Milán</t>
  </si>
  <si>
    <t>13-436</t>
  </si>
  <si>
    <t>Cº Europa Clubs P&amp;P</t>
  </si>
  <si>
    <t>13-437</t>
  </si>
  <si>
    <t>Open Ibérico P&amp;P</t>
  </si>
  <si>
    <t>Málaga</t>
  </si>
  <si>
    <t>13-438</t>
  </si>
  <si>
    <t>Cº Stroke Play IPPA P&amp;P</t>
  </si>
  <si>
    <t>Valencia</t>
  </si>
  <si>
    <t>13-439</t>
  </si>
  <si>
    <t>Cº Europa por equipos P&amp;P</t>
  </si>
  <si>
    <t>Rion</t>
  </si>
  <si>
    <t>13-440</t>
  </si>
  <si>
    <t>Cº 1er. Puntuable P&amp;P</t>
  </si>
  <si>
    <t>Ranillas</t>
  </si>
  <si>
    <t>13-441</t>
  </si>
  <si>
    <t>Cº 2do. Puntuable P&amp;P</t>
  </si>
  <si>
    <t>Lugo</t>
  </si>
  <si>
    <t>13-442</t>
  </si>
  <si>
    <t>Cº 3er. Puntuable P&amp;P</t>
  </si>
  <si>
    <t>Alcázar de San Juan</t>
  </si>
  <si>
    <t>13-443</t>
  </si>
  <si>
    <t>Cº 4º Puntuable P&amp;P</t>
  </si>
  <si>
    <t>Benlamádena</t>
  </si>
  <si>
    <t>13-444</t>
  </si>
  <si>
    <t>Trofeo Clubs sin campo</t>
  </si>
  <si>
    <t>13-445</t>
  </si>
  <si>
    <t>Valoración de Campos  (SLOPE)</t>
  </si>
  <si>
    <t>13-446</t>
  </si>
  <si>
    <t>13-447</t>
  </si>
  <si>
    <t>Trofeo Visa</t>
  </si>
  <si>
    <t>Talayuela</t>
  </si>
  <si>
    <t>13-448</t>
  </si>
  <si>
    <t>C.T. A. Masculino organización</t>
  </si>
  <si>
    <t>13-600</t>
  </si>
  <si>
    <t>Cursillos C.T. Reglas</t>
  </si>
  <si>
    <t>13-601</t>
  </si>
  <si>
    <t>Cursos C.T. Campos</t>
  </si>
  <si>
    <t>13-602</t>
  </si>
  <si>
    <t>Formación de Técnicos</t>
  </si>
  <si>
    <t>13-603</t>
  </si>
  <si>
    <t>Escuela Nacional Golf Profesional</t>
  </si>
  <si>
    <t>CNG</t>
  </si>
  <si>
    <t>13-604</t>
  </si>
  <si>
    <t>Titleist Performances Institute</t>
  </si>
  <si>
    <t>13-605</t>
  </si>
  <si>
    <t>Cursos C.T. Profesional</t>
  </si>
  <si>
    <t>13-606</t>
  </si>
  <si>
    <t>Escuela de padres</t>
  </si>
  <si>
    <t>CNG y otros</t>
  </si>
  <si>
    <t>13-607</t>
  </si>
  <si>
    <t>Centro de excelencia</t>
  </si>
  <si>
    <t>13-800</t>
  </si>
  <si>
    <t>Asamblea IPPA</t>
  </si>
  <si>
    <t>13-801</t>
  </si>
  <si>
    <t>Reuniones IPPA P&amp;P</t>
  </si>
  <si>
    <t>13-802</t>
  </si>
  <si>
    <t>Asamblea Presidentes P&amp;P</t>
  </si>
  <si>
    <t>13-803</t>
  </si>
  <si>
    <t>Green-Section</t>
  </si>
  <si>
    <t>Varios</t>
  </si>
  <si>
    <t>13-804</t>
  </si>
  <si>
    <t>Reunión Presidente con FFAA</t>
  </si>
  <si>
    <t>13-805</t>
  </si>
  <si>
    <t>Junta Directiva</t>
  </si>
  <si>
    <t>13-806</t>
  </si>
  <si>
    <t>Comisión Delegada</t>
  </si>
  <si>
    <t>13-807</t>
  </si>
  <si>
    <t>Asamblea Liquidación Presupuesto</t>
  </si>
  <si>
    <t>13-808</t>
  </si>
  <si>
    <t>Alicante</t>
  </si>
  <si>
    <t>13-809</t>
  </si>
  <si>
    <t>13-810</t>
  </si>
  <si>
    <t>13-811</t>
  </si>
  <si>
    <t>Rioja</t>
  </si>
  <si>
    <t>13-812</t>
  </si>
  <si>
    <t>13-813</t>
  </si>
  <si>
    <t>13-814</t>
  </si>
  <si>
    <t>Asamblea Aprobación Presupuesto</t>
  </si>
  <si>
    <t>13-815</t>
  </si>
  <si>
    <t>Reuniones Comités Técnicos</t>
  </si>
  <si>
    <t>13-900</t>
  </si>
  <si>
    <t>GUADALMINA</t>
  </si>
  <si>
    <t>13-901</t>
  </si>
  <si>
    <t>Cº Int.España Senior (Dobles e indiv)Fem</t>
  </si>
  <si>
    <t>13-902</t>
  </si>
  <si>
    <t>Gran Premio Senior Femenino</t>
  </si>
  <si>
    <t>Mar Menor</t>
  </si>
  <si>
    <t>13-903</t>
  </si>
  <si>
    <t>Cº de España Senior Femenino</t>
  </si>
  <si>
    <t>13-904</t>
  </si>
  <si>
    <t>Cº de Europa Individual Senior Femenino</t>
  </si>
  <si>
    <t>Estonian Golf</t>
  </si>
  <si>
    <t>13-905</t>
  </si>
  <si>
    <t>Cº de España Senior Doble Femenino</t>
  </si>
  <si>
    <t>La Faisanera</t>
  </si>
  <si>
    <t>13-906</t>
  </si>
  <si>
    <t>Bristish Ladies Senior</t>
  </si>
  <si>
    <t>Royal Portrush</t>
  </si>
  <si>
    <t>13-907</t>
  </si>
  <si>
    <t>Cº Europa Senior equipos femenino</t>
  </si>
  <si>
    <t>Bled G.C.</t>
  </si>
  <si>
    <t>13-908</t>
  </si>
  <si>
    <t>Cº Int de  España Senior Masculino</t>
  </si>
  <si>
    <t>C.G.Costa Ballena</t>
  </si>
  <si>
    <t>13-909</t>
  </si>
  <si>
    <t>Cº de  España Senior Masculino</t>
  </si>
  <si>
    <t>C.G. Balneario de Mondariz</t>
  </si>
  <si>
    <t>13-910</t>
  </si>
  <si>
    <t>Cº de Europa Senior Indiv. Masculino</t>
  </si>
  <si>
    <t>Estonia</t>
  </si>
  <si>
    <t>13-911</t>
  </si>
  <si>
    <t>Bristish Senior Masculino</t>
  </si>
  <si>
    <t>Royal Aberdeen G.C.</t>
  </si>
  <si>
    <t>13-912</t>
  </si>
  <si>
    <t>Cº  Europa Senior equipos Masculino</t>
  </si>
  <si>
    <t>Pannonia G &amp; C.C.</t>
  </si>
  <si>
    <t>13-913</t>
  </si>
  <si>
    <t>Cº España Senior Profesionales Masculino</t>
  </si>
  <si>
    <t>13-914</t>
  </si>
  <si>
    <t>13-017   8200    St. Andrews Links Trophy                     St.Andres Old &amp; New</t>
  </si>
  <si>
    <t>7 - 9 de Junio 2013</t>
  </si>
  <si>
    <t>4 al 10 de Junio 2013</t>
  </si>
  <si>
    <t>Juan Francisco Sarasti Bernarás</t>
  </si>
  <si>
    <t>Borja Virto Astudillo</t>
  </si>
  <si>
    <t>Enviar 300 Libras a cada uno.</t>
  </si>
  <si>
    <t>Juna Fco. Sarasti</t>
  </si>
  <si>
    <t>Transferencia?</t>
  </si>
</sst>
</file>

<file path=xl/styles.xml><?xml version="1.0" encoding="utf-8"?>
<styleSheet xmlns="http://schemas.openxmlformats.org/spreadsheetml/2006/main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90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i/>
      <sz val="14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b/>
      <i/>
      <sz val="14"/>
      <color rgb="FF3333CC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name val="Arial"/>
      <family val="2"/>
    </font>
    <font>
      <sz val="11"/>
      <color rgb="FF090989"/>
      <name val="Calibri"/>
      <family val="2"/>
    </font>
    <font>
      <sz val="10"/>
      <name val="Arial"/>
      <family val="2"/>
    </font>
    <font>
      <b/>
      <sz val="20"/>
      <color rgb="FFFF0000"/>
      <name val="Arial"/>
      <family val="2"/>
    </font>
    <font>
      <b/>
      <sz val="18"/>
      <color rgb="FF090989"/>
      <name val="Calibri"/>
      <family val="2"/>
    </font>
    <font>
      <b/>
      <sz val="18"/>
      <color rgb="FFFF0000"/>
      <name val="Calibri"/>
      <family val="2"/>
    </font>
    <font>
      <i/>
      <sz val="20"/>
      <color rgb="FF090989"/>
      <name val="Calibri"/>
      <family val="2"/>
    </font>
    <font>
      <sz val="20"/>
      <name val="Arial"/>
      <family val="2"/>
    </font>
    <font>
      <sz val="20"/>
      <color theme="0"/>
      <name val="Arial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b/>
      <sz val="12"/>
      <color theme="0"/>
      <name val="Calibri"/>
      <family val="2"/>
    </font>
    <font>
      <sz val="1"/>
      <color theme="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/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  <border>
      <left/>
      <right style="thin">
        <color indexed="64"/>
      </right>
      <top style="thin">
        <color indexed="56"/>
      </top>
      <bottom style="thin">
        <color indexed="56"/>
      </bottom>
      <diagonal/>
    </border>
  </borders>
  <cellStyleXfs count="3">
    <xf numFmtId="0" fontId="0" fillId="0" borderId="0"/>
    <xf numFmtId="44" fontId="71" fillId="0" borderId="0" applyFont="0" applyFill="0" applyBorder="0" applyAlignment="0" applyProtection="0"/>
    <xf numFmtId="0" fontId="81" fillId="0" borderId="0" applyNumberFormat="0" applyFill="0" applyBorder="0" applyAlignment="0" applyProtection="0">
      <alignment vertical="top"/>
      <protection locked="0"/>
    </xf>
  </cellStyleXfs>
  <cellXfs count="328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4" fontId="0" fillId="0" borderId="0" xfId="0" applyNumberFormat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49" fontId="0" fillId="0" borderId="0" xfId="0" applyNumberFormat="1" applyFill="1" applyAlignment="1">
      <alignment horizontal="center"/>
    </xf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12" xfId="0" applyFont="1" applyFill="1" applyBorder="1" applyAlignment="1" applyProtection="1">
      <alignment horizontal="center"/>
    </xf>
    <xf numFmtId="0" fontId="48" fillId="0" borderId="0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left"/>
    </xf>
    <xf numFmtId="0" fontId="48" fillId="0" borderId="9" xfId="0" applyFont="1" applyFill="1" applyBorder="1" applyAlignment="1" applyProtection="1">
      <alignment horizontal="center"/>
    </xf>
    <xf numFmtId="0" fontId="50" fillId="3" borderId="23" xfId="0" applyFont="1" applyFill="1" applyBorder="1" applyProtection="1"/>
    <xf numFmtId="0" fontId="50" fillId="3" borderId="24" xfId="0" applyFont="1" applyFill="1" applyBorder="1" applyProtection="1"/>
    <xf numFmtId="0" fontId="51" fillId="0" borderId="0" xfId="0" applyFont="1" applyProtection="1"/>
    <xf numFmtId="0" fontId="48" fillId="3" borderId="0" xfId="0" applyFont="1" applyFill="1" applyProtection="1"/>
    <xf numFmtId="0" fontId="48" fillId="3" borderId="0" xfId="0" applyFont="1" applyFill="1" applyProtection="1">
      <protection locked="0"/>
    </xf>
    <xf numFmtId="0" fontId="52" fillId="3" borderId="0" xfId="0" applyFont="1" applyFill="1" applyAlignment="1" applyProtection="1">
      <alignment horizontal="center"/>
    </xf>
    <xf numFmtId="0" fontId="49" fillId="6" borderId="12" xfId="0" applyFont="1" applyFill="1" applyBorder="1" applyAlignment="1" applyProtection="1">
      <alignment horizontal="left"/>
    </xf>
    <xf numFmtId="0" fontId="48" fillId="3" borderId="25" xfId="0" applyFont="1" applyFill="1" applyBorder="1" applyProtection="1">
      <protection locked="0"/>
    </xf>
    <xf numFmtId="0" fontId="52" fillId="3" borderId="25" xfId="0" applyFont="1" applyFill="1" applyBorder="1" applyAlignment="1" applyProtection="1">
      <alignment horizontal="center"/>
    </xf>
    <xf numFmtId="0" fontId="49" fillId="6" borderId="12" xfId="0" applyFont="1" applyFill="1" applyBorder="1" applyProtection="1"/>
    <xf numFmtId="0" fontId="49" fillId="6" borderId="12" xfId="0" applyFont="1" applyFill="1" applyBorder="1" applyAlignment="1" applyProtection="1"/>
    <xf numFmtId="0" fontId="49" fillId="0" borderId="0" xfId="0" applyFont="1" applyFill="1" applyBorder="1" applyAlignment="1" applyProtection="1">
      <alignment horizontal="justify"/>
    </xf>
    <xf numFmtId="0" fontId="43" fillId="0" borderId="0" xfId="0" applyFont="1" applyFill="1" applyBorder="1" applyProtection="1"/>
    <xf numFmtId="0" fontId="15" fillId="0" borderId="0" xfId="0" applyFont="1" applyFill="1" applyBorder="1" applyProtection="1"/>
    <xf numFmtId="0" fontId="43" fillId="0" borderId="3" xfId="0" applyFont="1" applyFill="1" applyBorder="1" applyProtection="1"/>
    <xf numFmtId="0" fontId="44" fillId="0" borderId="3" xfId="0" applyFont="1" applyFill="1" applyBorder="1" applyAlignment="1" applyProtection="1">
      <alignment horizontal="center"/>
    </xf>
    <xf numFmtId="0" fontId="47" fillId="0" borderId="0" xfId="0" applyFont="1" applyAlignment="1" applyProtection="1">
      <alignment horizontal="right"/>
    </xf>
    <xf numFmtId="0" fontId="44" fillId="0" borderId="3" xfId="0" applyFont="1" applyBorder="1" applyProtection="1"/>
    <xf numFmtId="0" fontId="54" fillId="0" borderId="0" xfId="0" applyFont="1"/>
    <xf numFmtId="0" fontId="55" fillId="0" borderId="0" xfId="0" quotePrefix="1" applyFont="1" applyAlignment="1">
      <alignment horizontal="left"/>
    </xf>
    <xf numFmtId="0" fontId="56" fillId="0" borderId="0" xfId="0" applyFont="1" applyAlignment="1">
      <alignment horizontal="left"/>
    </xf>
    <xf numFmtId="0" fontId="57" fillId="0" borderId="0" xfId="0" applyFont="1"/>
    <xf numFmtId="0" fontId="54" fillId="0" borderId="1" xfId="0" applyFont="1" applyBorder="1"/>
    <xf numFmtId="0" fontId="54" fillId="0" borderId="1" xfId="0" quotePrefix="1" applyFont="1" applyBorder="1" applyAlignment="1">
      <alignment horizontal="left"/>
    </xf>
    <xf numFmtId="0" fontId="54" fillId="0" borderId="0" xfId="0" applyFont="1" applyBorder="1"/>
    <xf numFmtId="2" fontId="58" fillId="0" borderId="0" xfId="0" applyNumberFormat="1" applyFont="1"/>
    <xf numFmtId="0" fontId="59" fillId="0" borderId="0" xfId="0" applyFont="1"/>
    <xf numFmtId="0" fontId="60" fillId="0" borderId="0" xfId="0" applyFont="1"/>
    <xf numFmtId="0" fontId="59" fillId="0" borderId="2" xfId="0" applyFont="1" applyBorder="1" applyAlignment="1"/>
    <xf numFmtId="0" fontId="61" fillId="0" borderId="2" xfId="0" applyFont="1" applyBorder="1" applyAlignment="1">
      <alignment horizontal="center"/>
    </xf>
    <xf numFmtId="0" fontId="59" fillId="0" borderId="2" xfId="0" applyFont="1" applyBorder="1" applyAlignment="1">
      <alignment horizontal="center"/>
    </xf>
    <xf numFmtId="0" fontId="59" fillId="0" borderId="0" xfId="0" applyFont="1" applyAlignment="1">
      <alignment horizontal="center"/>
    </xf>
    <xf numFmtId="14" fontId="59" fillId="0" borderId="3" xfId="0" applyNumberFormat="1" applyFont="1" applyBorder="1" applyAlignment="1">
      <alignment horizontal="center"/>
    </xf>
    <xf numFmtId="0" fontId="62" fillId="2" borderId="3" xfId="0" applyFont="1" applyFill="1" applyBorder="1" applyAlignment="1">
      <alignment horizontal="center"/>
    </xf>
    <xf numFmtId="0" fontId="59" fillId="0" borderId="3" xfId="0" applyFont="1" applyBorder="1" applyAlignment="1">
      <alignment horizontal="center"/>
    </xf>
    <xf numFmtId="0" fontId="62" fillId="0" borderId="4" xfId="0" applyFont="1" applyBorder="1" applyAlignment="1" applyProtection="1">
      <alignment horizontal="center"/>
      <protection locked="0"/>
    </xf>
    <xf numFmtId="0" fontId="59" fillId="0" borderId="5" xfId="0" applyFont="1" applyBorder="1" applyAlignment="1" applyProtection="1">
      <alignment horizontal="left"/>
      <protection locked="0"/>
    </xf>
    <xf numFmtId="0" fontId="59" fillId="0" borderId="6" xfId="0" applyFont="1" applyBorder="1" applyAlignment="1">
      <alignment horizontal="left"/>
    </xf>
    <xf numFmtId="0" fontId="59" fillId="0" borderId="3" xfId="0" applyFont="1" applyBorder="1" applyProtection="1">
      <protection locked="0"/>
    </xf>
    <xf numFmtId="4" fontId="62" fillId="0" borderId="3" xfId="0" applyNumberFormat="1" applyFont="1" applyBorder="1" applyProtection="1">
      <protection locked="0"/>
    </xf>
    <xf numFmtId="4" fontId="59" fillId="0" borderId="3" xfId="0" applyNumberFormat="1" applyFont="1" applyBorder="1" applyProtection="1">
      <protection locked="0"/>
    </xf>
    <xf numFmtId="3" fontId="59" fillId="0" borderId="3" xfId="0" applyNumberFormat="1" applyFont="1" applyBorder="1" applyAlignment="1" applyProtection="1">
      <alignment horizontal="center"/>
      <protection locked="0"/>
    </xf>
    <xf numFmtId="0" fontId="62" fillId="0" borderId="3" xfId="0" applyFont="1" applyBorder="1" applyAlignment="1" applyProtection="1">
      <alignment horizontal="center"/>
      <protection locked="0"/>
    </xf>
    <xf numFmtId="0" fontId="59" fillId="0" borderId="7" xfId="0" applyFont="1" applyBorder="1" applyAlignment="1">
      <alignment horizontal="left"/>
    </xf>
    <xf numFmtId="0" fontId="59" fillId="0" borderId="6" xfId="0" applyFont="1" applyBorder="1"/>
    <xf numFmtId="0" fontId="62" fillId="2" borderId="8" xfId="0" applyFont="1" applyFill="1" applyBorder="1" applyAlignment="1">
      <alignment horizontal="center"/>
    </xf>
    <xf numFmtId="0" fontId="63" fillId="0" borderId="9" xfId="0" applyNumberFormat="1" applyFont="1" applyBorder="1" applyAlignment="1">
      <alignment horizontal="center"/>
    </xf>
    <xf numFmtId="0" fontId="59" fillId="0" borderId="9" xfId="0" applyFont="1" applyBorder="1"/>
    <xf numFmtId="4" fontId="34" fillId="0" borderId="9" xfId="0" applyNumberFormat="1" applyFont="1" applyBorder="1"/>
    <xf numFmtId="0" fontId="64" fillId="0" borderId="0" xfId="0" applyFont="1" applyBorder="1"/>
    <xf numFmtId="0" fontId="59" fillId="0" borderId="0" xfId="0" applyFont="1" applyBorder="1"/>
    <xf numFmtId="0" fontId="59" fillId="0" borderId="0" xfId="0" applyFont="1" applyProtection="1">
      <protection locked="0"/>
    </xf>
    <xf numFmtId="0" fontId="66" fillId="7" borderId="21" xfId="0" applyFont="1" applyFill="1" applyBorder="1" applyAlignment="1" applyProtection="1">
      <protection locked="0"/>
    </xf>
    <xf numFmtId="0" fontId="66" fillId="7" borderId="22" xfId="0" applyFont="1" applyFill="1" applyBorder="1" applyAlignment="1" applyProtection="1">
      <protection locked="0"/>
    </xf>
    <xf numFmtId="0" fontId="67" fillId="7" borderId="6" xfId="0" applyFont="1" applyFill="1" applyBorder="1" applyAlignment="1" applyProtection="1">
      <alignment horizontal="center"/>
      <protection locked="0"/>
    </xf>
    <xf numFmtId="0" fontId="19" fillId="7" borderId="20" xfId="0" applyFont="1" applyFill="1" applyBorder="1" applyAlignment="1" applyProtection="1">
      <alignment horizontal="center"/>
      <protection locked="0"/>
    </xf>
    <xf numFmtId="4" fontId="44" fillId="0" borderId="3" xfId="0" applyNumberFormat="1" applyFont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69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70" fillId="0" borderId="0" xfId="0" applyFont="1" applyAlignment="1" applyProtection="1">
      <alignment horizontal="center"/>
    </xf>
    <xf numFmtId="0" fontId="70" fillId="0" borderId="0" xfId="0" applyFont="1" applyProtection="1"/>
    <xf numFmtId="0" fontId="72" fillId="0" borderId="0" xfId="0" applyFont="1"/>
    <xf numFmtId="0" fontId="0" fillId="0" borderId="0" xfId="0" applyAlignment="1"/>
    <xf numFmtId="0" fontId="75" fillId="0" borderId="32" xfId="0" applyFont="1" applyBorder="1" applyAlignment="1">
      <alignment horizontal="left" vertical="center" wrapText="1" indent="2"/>
    </xf>
    <xf numFmtId="0" fontId="75" fillId="0" borderId="35" xfId="0" applyFont="1" applyBorder="1" applyAlignment="1">
      <alignment horizontal="left" vertical="center" wrapText="1" indent="2"/>
    </xf>
    <xf numFmtId="0" fontId="75" fillId="0" borderId="38" xfId="0" applyFont="1" applyBorder="1" applyAlignment="1">
      <alignment horizontal="left" vertical="center" wrapText="1" indent="2"/>
    </xf>
    <xf numFmtId="0" fontId="75" fillId="0" borderId="27" xfId="0" applyFont="1" applyBorder="1" applyAlignment="1">
      <alignment horizontal="left" vertical="top" wrapText="1" indent="2"/>
    </xf>
    <xf numFmtId="0" fontId="76" fillId="0" borderId="0" xfId="0" applyFont="1"/>
    <xf numFmtId="0" fontId="75" fillId="0" borderId="45" xfId="0" applyFont="1" applyBorder="1" applyAlignment="1">
      <alignment horizontal="left" vertical="center" wrapText="1" indent="2"/>
    </xf>
    <xf numFmtId="0" fontId="75" fillId="0" borderId="11" xfId="0" applyFont="1" applyBorder="1" applyAlignment="1">
      <alignment horizontal="left" vertical="center" wrapText="1" indent="2"/>
    </xf>
    <xf numFmtId="0" fontId="75" fillId="0" borderId="39" xfId="0" applyFont="1" applyBorder="1" applyAlignment="1">
      <alignment horizontal="center" vertical="center" wrapText="1"/>
    </xf>
    <xf numFmtId="0" fontId="78" fillId="0" borderId="0" xfId="0" applyFont="1"/>
    <xf numFmtId="0" fontId="79" fillId="0" borderId="0" xfId="0" applyFont="1" applyFill="1"/>
    <xf numFmtId="0" fontId="73" fillId="0" borderId="0" xfId="0" applyFont="1" applyAlignment="1"/>
    <xf numFmtId="0" fontId="80" fillId="0" borderId="0" xfId="0" applyFont="1" applyProtection="1"/>
    <xf numFmtId="0" fontId="82" fillId="9" borderId="0" xfId="2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80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18" fillId="0" borderId="0" xfId="0" applyFont="1" applyBorder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83" fillId="0" borderId="0" xfId="0" applyFont="1" applyProtection="1"/>
    <xf numFmtId="0" fontId="83" fillId="0" borderId="0" xfId="0" applyFont="1" applyAlignment="1" applyProtection="1">
      <alignment horizontal="right"/>
    </xf>
    <xf numFmtId="0" fontId="77" fillId="0" borderId="42" xfId="0" applyFont="1" applyBorder="1" applyAlignment="1" applyProtection="1">
      <alignment vertical="center" wrapText="1"/>
      <protection locked="0"/>
    </xf>
    <xf numFmtId="0" fontId="77" fillId="0" borderId="44" xfId="0" applyFont="1" applyBorder="1" applyAlignment="1" applyProtection="1">
      <alignment vertical="center" wrapText="1"/>
      <protection locked="0"/>
    </xf>
    <xf numFmtId="44" fontId="77" fillId="0" borderId="39" xfId="1" applyFont="1" applyBorder="1" applyAlignment="1" applyProtection="1">
      <alignment horizontal="center" vertical="center" wrapText="1"/>
      <protection locked="0"/>
    </xf>
    <xf numFmtId="44" fontId="77" fillId="0" borderId="40" xfId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/>
    </xf>
    <xf numFmtId="4" fontId="0" fillId="0" borderId="0" xfId="0" applyNumberFormat="1" applyFill="1"/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80" fillId="0" borderId="0" xfId="0" applyFont="1" applyFill="1" applyBorder="1" applyProtection="1"/>
    <xf numFmtId="0" fontId="85" fillId="0" borderId="0" xfId="0" applyFont="1" applyAlignment="1" applyProtection="1">
      <alignment horizontal="left"/>
    </xf>
    <xf numFmtId="0" fontId="18" fillId="7" borderId="51" xfId="0" applyFont="1" applyFill="1" applyBorder="1" applyAlignment="1" applyProtection="1">
      <alignment horizontal="center"/>
      <protection locked="0"/>
    </xf>
    <xf numFmtId="3" fontId="67" fillId="7" borderId="7" xfId="0" applyNumberFormat="1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49" fillId="6" borderId="26" xfId="0" applyFont="1" applyFill="1" applyBorder="1" applyAlignment="1" applyProtection="1">
      <alignment horizontal="justify"/>
    </xf>
    <xf numFmtId="0" fontId="49" fillId="6" borderId="12" xfId="0" applyFont="1" applyFill="1" applyBorder="1" applyAlignment="1" applyProtection="1">
      <alignment horizontal="justify"/>
    </xf>
    <xf numFmtId="0" fontId="0" fillId="0" borderId="0" xfId="0" pivotButton="1"/>
    <xf numFmtId="49" fontId="86" fillId="0" borderId="0" xfId="0" applyNumberFormat="1" applyFont="1"/>
    <xf numFmtId="0" fontId="86" fillId="0" borderId="0" xfId="0" applyFont="1"/>
    <xf numFmtId="49" fontId="18" fillId="7" borderId="52" xfId="0" applyNumberFormat="1" applyFont="1" applyFill="1" applyBorder="1" applyAlignment="1" applyProtection="1">
      <alignment horizontal="center"/>
      <protection locked="0"/>
    </xf>
    <xf numFmtId="0" fontId="66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167" fontId="4" fillId="0" borderId="0" xfId="0" applyNumberFormat="1" applyFont="1" applyBorder="1" applyProtection="1"/>
    <xf numFmtId="0" fontId="54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2" fontId="54" fillId="0" borderId="0" xfId="0" applyNumberFormat="1" applyFont="1" applyAlignment="1">
      <alignment horizontal="center"/>
    </xf>
    <xf numFmtId="167" fontId="54" fillId="0" borderId="2" xfId="0" applyNumberFormat="1" applyFont="1" applyBorder="1" applyAlignment="1">
      <alignment horizontal="center"/>
    </xf>
    <xf numFmtId="167" fontId="87" fillId="0" borderId="2" xfId="0" applyNumberFormat="1" applyFont="1" applyBorder="1" applyAlignment="1">
      <alignment horizontal="center"/>
    </xf>
    <xf numFmtId="167" fontId="54" fillId="0" borderId="8" xfId="0" applyNumberFormat="1" applyFont="1" applyBorder="1" applyAlignment="1" applyProtection="1">
      <alignment horizontal="left"/>
      <protection locked="0"/>
    </xf>
    <xf numFmtId="2" fontId="58" fillId="0" borderId="8" xfId="0" applyNumberFormat="1" applyFont="1" applyBorder="1" applyProtection="1">
      <protection locked="0"/>
    </xf>
    <xf numFmtId="167" fontId="54" fillId="0" borderId="3" xfId="0" applyNumberFormat="1" applyFont="1" applyBorder="1" applyAlignment="1" applyProtection="1">
      <alignment horizontal="left"/>
      <protection locked="0"/>
    </xf>
    <xf numFmtId="2" fontId="58" fillId="0" borderId="3" xfId="0" applyNumberFormat="1" applyFont="1" applyBorder="1" applyProtection="1">
      <protection locked="0"/>
    </xf>
    <xf numFmtId="0" fontId="54" fillId="0" borderId="3" xfId="0" applyFont="1" applyBorder="1" applyProtection="1">
      <protection locked="0"/>
    </xf>
    <xf numFmtId="0" fontId="43" fillId="6" borderId="6" xfId="0" applyFont="1" applyFill="1" applyBorder="1" applyProtection="1">
      <protection locked="0"/>
    </xf>
    <xf numFmtId="0" fontId="44" fillId="6" borderId="3" xfId="0" applyFont="1" applyFill="1" applyBorder="1" applyProtection="1">
      <protection locked="0"/>
    </xf>
    <xf numFmtId="0" fontId="44" fillId="6" borderId="3" xfId="0" applyFont="1" applyFill="1" applyBorder="1" applyAlignment="1" applyProtection="1">
      <protection locked="0"/>
    </xf>
    <xf numFmtId="4" fontId="44" fillId="6" borderId="7" xfId="0" applyNumberFormat="1" applyFont="1" applyFill="1" applyBorder="1" applyAlignment="1" applyProtection="1">
      <protection locked="0"/>
    </xf>
    <xf numFmtId="0" fontId="43" fillId="6" borderId="6" xfId="0" applyFont="1" applyFill="1" applyBorder="1" applyAlignment="1" applyProtection="1">
      <alignment horizontal="left"/>
      <protection locked="0"/>
    </xf>
    <xf numFmtId="0" fontId="53" fillId="6" borderId="3" xfId="0" applyFont="1" applyFill="1" applyBorder="1" applyProtection="1">
      <protection locked="0"/>
    </xf>
    <xf numFmtId="4" fontId="44" fillId="6" borderId="7" xfId="0" applyNumberFormat="1" applyFont="1" applyFill="1" applyBorder="1" applyProtection="1">
      <protection locked="0"/>
    </xf>
    <xf numFmtId="0" fontId="49" fillId="8" borderId="12" xfId="0" applyFont="1" applyFill="1" applyBorder="1" applyAlignment="1" applyProtection="1">
      <alignment horizontal="justify"/>
    </xf>
    <xf numFmtId="0" fontId="49" fillId="8" borderId="26" xfId="0" applyFont="1" applyFill="1" applyBorder="1" applyAlignment="1" applyProtection="1">
      <alignment horizontal="justify"/>
    </xf>
    <xf numFmtId="0" fontId="0" fillId="0" borderId="3" xfId="0" applyBorder="1"/>
    <xf numFmtId="0" fontId="66" fillId="7" borderId="31" xfId="0" applyFont="1" applyFill="1" applyBorder="1" applyAlignment="1" applyProtection="1">
      <protection locked="0"/>
    </xf>
    <xf numFmtId="0" fontId="49" fillId="8" borderId="0" xfId="0" applyFont="1" applyFill="1" applyBorder="1" applyAlignment="1" applyProtection="1">
      <alignment horizontal="justify"/>
    </xf>
    <xf numFmtId="49" fontId="0" fillId="0" borderId="0" xfId="0" applyNumberFormat="1" applyFill="1"/>
    <xf numFmtId="0" fontId="71" fillId="0" borderId="0" xfId="0" applyNumberFormat="1" applyFont="1"/>
    <xf numFmtId="49" fontId="65" fillId="0" borderId="54" xfId="0" applyNumberFormat="1" applyFont="1" applyBorder="1" applyAlignment="1" applyProtection="1">
      <protection locked="0"/>
    </xf>
    <xf numFmtId="49" fontId="65" fillId="0" borderId="55" xfId="0" applyNumberFormat="1" applyFont="1" applyBorder="1" applyAlignment="1" applyProtection="1">
      <protection locked="0"/>
    </xf>
    <xf numFmtId="0" fontId="88" fillId="0" borderId="0" xfId="0" applyFont="1" applyProtection="1"/>
    <xf numFmtId="0" fontId="89" fillId="0" borderId="0" xfId="0" applyFont="1" applyFill="1" applyBorder="1" applyProtection="1"/>
    <xf numFmtId="0" fontId="89" fillId="0" borderId="0" xfId="0" applyFont="1" applyProtection="1"/>
    <xf numFmtId="0" fontId="49" fillId="0" borderId="0" xfId="0" applyFont="1" applyFill="1" applyBorder="1" applyAlignment="1" applyProtection="1">
      <alignment vertical="justify" wrapText="1"/>
    </xf>
    <xf numFmtId="0" fontId="15" fillId="0" borderId="3" xfId="0" applyFont="1" applyBorder="1" applyAlignment="1">
      <alignment horizontal="center"/>
    </xf>
    <xf numFmtId="0" fontId="30" fillId="0" borderId="0" xfId="0" applyFont="1" applyAlignment="1" applyProtection="1">
      <alignment horizontal="right"/>
      <protection locked="0"/>
    </xf>
    <xf numFmtId="0" fontId="59" fillId="0" borderId="27" xfId="0" applyFont="1" applyBorder="1" applyAlignment="1">
      <alignment horizontal="center"/>
    </xf>
    <xf numFmtId="0" fontId="59" fillId="0" borderId="28" xfId="0" applyFont="1" applyBorder="1" applyAlignment="1">
      <alignment horizontal="center"/>
    </xf>
    <xf numFmtId="0" fontId="15" fillId="0" borderId="0" xfId="0" applyFont="1" applyAlignment="1" applyProtection="1">
      <alignment horizontal="left"/>
    </xf>
    <xf numFmtId="0" fontId="84" fillId="0" borderId="0" xfId="0" applyFont="1" applyFill="1" applyAlignment="1" applyProtection="1">
      <alignment horizontal="center" wrapText="1"/>
    </xf>
    <xf numFmtId="0" fontId="83" fillId="0" borderId="0" xfId="0" applyFont="1" applyAlignment="1" applyProtection="1">
      <alignment horizontal="center"/>
      <protection locked="0"/>
    </xf>
    <xf numFmtId="0" fontId="83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7" fillId="7" borderId="7" xfId="0" applyNumberFormat="1" applyFont="1" applyFill="1" applyBorder="1" applyAlignment="1" applyProtection="1">
      <alignment horizontal="center"/>
      <protection locked="0"/>
    </xf>
    <xf numFmtId="3" fontId="67" fillId="7" borderId="6" xfId="0" applyNumberFormat="1" applyFont="1" applyFill="1" applyBorder="1" applyAlignment="1" applyProtection="1">
      <alignment horizontal="center"/>
      <protection locked="0"/>
    </xf>
    <xf numFmtId="167" fontId="67" fillId="7" borderId="7" xfId="0" applyNumberFormat="1" applyFont="1" applyFill="1" applyBorder="1" applyAlignment="1" applyProtection="1">
      <alignment horizontal="center"/>
      <protection locked="0"/>
    </xf>
    <xf numFmtId="167" fontId="67" fillId="7" borderId="6" xfId="0" applyNumberFormat="1" applyFont="1" applyFill="1" applyBorder="1" applyAlignment="1" applyProtection="1">
      <alignment horizontal="center"/>
      <protection locked="0"/>
    </xf>
    <xf numFmtId="0" fontId="66" fillId="7" borderId="18" xfId="0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31" xfId="0" applyBorder="1"/>
    <xf numFmtId="0" fontId="66" fillId="7" borderId="53" xfId="0" applyFont="1" applyFill="1" applyBorder="1" applyAlignment="1" applyProtection="1">
      <alignment horizontal="center"/>
      <protection locked="0"/>
    </xf>
    <xf numFmtId="0" fontId="0" fillId="0" borderId="10" xfId="0" applyBorder="1"/>
    <xf numFmtId="0" fontId="66" fillId="7" borderId="10" xfId="0" applyFont="1" applyFill="1" applyBorder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66" fillId="7" borderId="19" xfId="0" applyFont="1" applyFill="1" applyBorder="1" applyAlignment="1" applyProtection="1">
      <alignment horizontal="center"/>
      <protection locked="0"/>
    </xf>
    <xf numFmtId="0" fontId="30" fillId="0" borderId="18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/>
    </xf>
    <xf numFmtId="0" fontId="66" fillId="7" borderId="18" xfId="0" applyFont="1" applyFill="1" applyBorder="1" applyAlignment="1" applyProtection="1">
      <protection locked="0"/>
    </xf>
    <xf numFmtId="0" fontId="66" fillId="7" borderId="19" xfId="0" applyFont="1" applyFill="1" applyBorder="1" applyAlignment="1" applyProtection="1">
      <protection locked="0"/>
    </xf>
    <xf numFmtId="0" fontId="66" fillId="7" borderId="10" xfId="0" applyFont="1" applyFill="1" applyBorder="1" applyAlignment="1" applyProtection="1">
      <protection locked="0"/>
    </xf>
    <xf numFmtId="0" fontId="19" fillId="7" borderId="18" xfId="0" applyFont="1" applyFill="1" applyBorder="1" applyAlignment="1" applyProtection="1">
      <alignment horizontal="left"/>
      <protection locked="0"/>
    </xf>
    <xf numFmtId="0" fontId="15" fillId="7" borderId="19" xfId="0" applyFont="1" applyFill="1" applyBorder="1" applyAlignment="1" applyProtection="1">
      <alignment horizontal="left"/>
      <protection locked="0"/>
    </xf>
    <xf numFmtId="0" fontId="77" fillId="0" borderId="41" xfId="0" applyFont="1" applyBorder="1" applyAlignment="1" applyProtection="1">
      <alignment horizontal="center" vertical="center" wrapText="1"/>
      <protection locked="0"/>
    </xf>
    <xf numFmtId="0" fontId="77" fillId="0" borderId="34" xfId="0" applyFont="1" applyBorder="1" applyAlignment="1" applyProtection="1">
      <alignment horizontal="center" vertical="center" wrapText="1"/>
      <protection locked="0"/>
    </xf>
    <xf numFmtId="0" fontId="77" fillId="0" borderId="33" xfId="0" applyFont="1" applyBorder="1" applyAlignment="1" applyProtection="1">
      <alignment horizontal="center" vertical="center" wrapText="1"/>
      <protection locked="0"/>
    </xf>
    <xf numFmtId="0" fontId="77" fillId="0" borderId="42" xfId="0" applyFont="1" applyBorder="1" applyAlignment="1" applyProtection="1">
      <alignment horizontal="center" vertical="center" wrapText="1"/>
      <protection locked="0"/>
    </xf>
    <xf numFmtId="0" fontId="77" fillId="0" borderId="43" xfId="0" applyFont="1" applyBorder="1" applyAlignment="1" applyProtection="1">
      <alignment horizontal="center" vertical="center" wrapText="1"/>
      <protection locked="0"/>
    </xf>
    <xf numFmtId="0" fontId="77" fillId="0" borderId="44" xfId="0" applyFont="1" applyBorder="1" applyAlignment="1" applyProtection="1">
      <alignment horizontal="center" vertical="center" wrapText="1"/>
      <protection locked="0"/>
    </xf>
    <xf numFmtId="0" fontId="77" fillId="0" borderId="27" xfId="0" applyFont="1" applyBorder="1" applyAlignment="1" applyProtection="1">
      <alignment horizontal="center" vertical="top" wrapText="1"/>
      <protection locked="0"/>
    </xf>
    <xf numFmtId="0" fontId="77" fillId="0" borderId="50" xfId="0" applyFont="1" applyBorder="1" applyAlignment="1" applyProtection="1">
      <alignment horizontal="center" vertical="top" wrapText="1"/>
      <protection locked="0"/>
    </xf>
    <xf numFmtId="0" fontId="77" fillId="0" borderId="28" xfId="0" applyFont="1" applyBorder="1" applyAlignment="1" applyProtection="1">
      <alignment horizontal="center" vertical="top" wrapText="1"/>
      <protection locked="0"/>
    </xf>
    <xf numFmtId="0" fontId="77" fillId="0" borderId="27" xfId="0" applyFont="1" applyBorder="1" applyAlignment="1" applyProtection="1">
      <alignment horizontal="center" vertical="center" wrapText="1"/>
      <protection locked="0"/>
    </xf>
    <xf numFmtId="0" fontId="77" fillId="0" borderId="50" xfId="0" applyFont="1" applyBorder="1" applyAlignment="1" applyProtection="1">
      <alignment horizontal="center" vertical="center" wrapText="1"/>
      <protection locked="0"/>
    </xf>
    <xf numFmtId="0" fontId="77" fillId="0" borderId="28" xfId="0" applyFont="1" applyBorder="1" applyAlignment="1" applyProtection="1">
      <alignment horizontal="center" vertical="center" wrapText="1"/>
      <protection locked="0"/>
    </xf>
    <xf numFmtId="0" fontId="74" fillId="0" borderId="0" xfId="0" applyFont="1" applyAlignment="1">
      <alignment horizontal="center" vertical="center" wrapText="1"/>
    </xf>
    <xf numFmtId="0" fontId="77" fillId="0" borderId="46" xfId="0" applyFont="1" applyBorder="1" applyAlignment="1" applyProtection="1">
      <alignment horizontal="center" vertical="center" wrapText="1"/>
      <protection locked="0"/>
    </xf>
    <xf numFmtId="0" fontId="77" fillId="0" borderId="37" xfId="0" applyFont="1" applyBorder="1" applyAlignment="1" applyProtection="1">
      <alignment horizontal="center" vertical="center" wrapText="1"/>
      <protection locked="0"/>
    </xf>
    <xf numFmtId="0" fontId="77" fillId="0" borderId="36" xfId="0" applyFont="1" applyBorder="1" applyAlignment="1" applyProtection="1">
      <alignment horizontal="center" vertical="center" wrapText="1"/>
      <protection locked="0"/>
    </xf>
    <xf numFmtId="0" fontId="77" fillId="0" borderId="47" xfId="0" applyFont="1" applyBorder="1" applyAlignment="1" applyProtection="1">
      <alignment horizontal="center" vertical="center" wrapText="1"/>
      <protection locked="0"/>
    </xf>
    <xf numFmtId="0" fontId="77" fillId="0" borderId="48" xfId="0" applyFont="1" applyBorder="1" applyAlignment="1" applyProtection="1">
      <alignment horizontal="center" vertical="center" wrapText="1"/>
      <protection locked="0"/>
    </xf>
    <xf numFmtId="0" fontId="77" fillId="0" borderId="49" xfId="0" applyFont="1" applyBorder="1" applyAlignment="1" applyProtection="1">
      <alignment horizontal="center" vertical="center" wrapText="1"/>
      <protection locked="0"/>
    </xf>
    <xf numFmtId="0" fontId="54" fillId="0" borderId="7" xfId="0" applyFont="1" applyBorder="1" applyAlignment="1">
      <alignment horizontal="center"/>
    </xf>
    <xf numFmtId="0" fontId="54" fillId="0" borderId="6" xfId="0" applyFont="1" applyBorder="1" applyAlignment="1">
      <alignment horizontal="center"/>
    </xf>
    <xf numFmtId="0" fontId="49" fillId="6" borderId="26" xfId="0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49" fillId="6" borderId="12" xfId="0" applyFont="1" applyFill="1" applyBorder="1" applyAlignment="1" applyProtection="1">
      <alignment horizontal="center"/>
    </xf>
    <xf numFmtId="0" fontId="47" fillId="6" borderId="26" xfId="0" applyFont="1" applyFill="1" applyBorder="1" applyAlignment="1" applyProtection="1">
      <alignment horizontal="center"/>
    </xf>
    <xf numFmtId="0" fontId="49" fillId="8" borderId="0" xfId="0" applyFont="1" applyFill="1" applyBorder="1" applyAlignment="1" applyProtection="1">
      <alignment horizontal="center" vertical="justify" wrapText="1"/>
      <protection locked="0"/>
    </xf>
    <xf numFmtId="0" fontId="49" fillId="8" borderId="12" xfId="0" applyFont="1" applyFill="1" applyBorder="1" applyAlignment="1" applyProtection="1">
      <alignment horizontal="center" vertical="justify" wrapText="1"/>
      <protection locked="0"/>
    </xf>
    <xf numFmtId="0" fontId="45" fillId="0" borderId="0" xfId="0" applyFont="1" applyAlignment="1" applyProtection="1">
      <alignment horizontal="center"/>
    </xf>
    <xf numFmtId="0" fontId="47" fillId="6" borderId="12" xfId="0" applyFont="1" applyFill="1" applyBorder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349250</xdr:colOff>
      <xdr:row>0</xdr:row>
      <xdr:rowOff>1</xdr:rowOff>
    </xdr:from>
    <xdr:to>
      <xdr:col>1</xdr:col>
      <xdr:colOff>1825625</xdr:colOff>
      <xdr:row>6</xdr:row>
      <xdr:rowOff>63501</xdr:rowOff>
    </xdr:to>
    <xdr:pic>
      <xdr:nvPicPr>
        <xdr:cNvPr id="2" name="1 Imagen" descr="Logotipo RFE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1250" y="1"/>
          <a:ext cx="1476375" cy="130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1866900</xdr:colOff>
      <xdr:row>1</xdr:row>
      <xdr:rowOff>263525</xdr:rowOff>
    </xdr:from>
    <xdr:to>
      <xdr:col>6</xdr:col>
      <xdr:colOff>3175</xdr:colOff>
      <xdr:row>6</xdr:row>
      <xdr:rowOff>12700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2628900" y="428625"/>
          <a:ext cx="9032875" cy="854075"/>
        </a:xfrm>
        <a:prstGeom prst="rect">
          <a:avLst/>
        </a:prstGeom>
        <a:solidFill>
          <a:srgbClr val="FFFFFF"/>
        </a:solidFill>
        <a:ln w="50800">
          <a:noFill/>
          <a:miter lim="800000"/>
          <a:headEnd/>
          <a:tailEnd/>
        </a:ln>
      </xdr:spPr>
      <xdr:txBody>
        <a:bodyPr vertOverflow="clip" wrap="square" lIns="12700" tIns="12700" rIns="12700" bIns="12700" anchor="t" upright="1"/>
        <a:lstStyle/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REAL FEDERACIÓN ESPAÑOLA DE GOLF</a:t>
          </a:r>
        </a:p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Ficha de Contratación Temporal</a:t>
          </a: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736600</xdr:colOff>
      <xdr:row>91</xdr:row>
      <xdr:rowOff>63500</xdr:rowOff>
    </xdr:from>
    <xdr:to>
      <xdr:col>2</xdr:col>
      <xdr:colOff>2689225</xdr:colOff>
      <xdr:row>98</xdr:row>
      <xdr:rowOff>177800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27500" y="191389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AVIER OLIVA" refreshedDate="40879.735091087961" createdVersion="3" refreshedVersion="3" minRefreshableVersion="3" recordCount="183">
  <cacheSource type="worksheet">
    <worksheetSource ref="A1:E184" sheet="Datos"/>
  </cacheSource>
  <cacheFields count="5">
    <cacheField name="Actuación" numFmtId="0">
      <sharedItems/>
    </cacheField>
    <cacheField name="Prueba" numFmtId="0">
      <sharedItems count="176">
        <s v="MATCH CUADRANGULAR"/>
        <s v="COPA BALEARES"/>
        <s v="MATCH FRANCIA-ESPAÑA (SUB-18)"/>
        <s v="Cº INTERNACIONAL DE PORTUGAL"/>
        <s v="Cº INTERNACIONAL ESPAÑA. COPA SM EL REY"/>
        <s v="CONCENTRACIÓN"/>
        <s v="COPA ANDALUCÍA"/>
        <s v="COPA SOTOGRANDE"/>
        <s v="Cº ESPAÑA JUNIOR Y BOYS"/>
        <s v="Cº DE BARCELONA"/>
        <s v="LYTHAM TROPHY"/>
        <s v="Cº DE CANARIAS"/>
        <s v="ST. ANDREWS LINKS TROPHY"/>
        <s v="BRITISH AMATEUR"/>
        <s v="BRABAZON TROPHY"/>
        <s v="CONCENTRACIÓN PREP.Cº EUROPA SUB-18 EQ."/>
        <s v="Cº MUNDO UNIVERSITARIO"/>
        <s v="CHIBERTA GRAND PRIX"/>
        <s v="Cº EUROPA SUB-18 EQUIPOS"/>
        <s v="BIARRITZ CUP"/>
        <s v="GRAND PRIX DE LANDES"/>
        <s v="Cº ESPAÑA ABSOLUTO"/>
        <s v="CARRIS TROPHY"/>
        <s v="Cº EUROPA INDIVIDUAL"/>
        <s v="Cº INTERNACIONAL DE FINLANDIA"/>
        <s v="BRITISH BOYS"/>
        <s v="JACQUES LEGLISE TROPHY (SUB-18)"/>
        <s v="ST. ANDREWS TROPHY (ABSOLUTO)"/>
        <s v="Cº INTERTERRITORIAL JR. 1ª DIVISIÓN"/>
        <s v="Cº INTERNACIONAL JUNIOR"/>
        <s v="Cº INTERCLUBS DE ESPAÑA"/>
        <s v="Cº DEL MUNDO ABSOLUTO POR EQUIPOS"/>
        <s v="Cº INTERTERRITORIAL 2ª DIVISIÓN"/>
        <s v="COPA EUROPA DE CLUBS"/>
        <s v="CONCENTRACIÓN TOMMY HORTON"/>
        <s v="Cº INT. ESPAÑA STROKE PLAY FEMENINO"/>
        <s v="Cº INTERNACIONAL DE PORTUGAL FEM"/>
        <s v="Cº INT.ESPAÑA .COPA SM REINA"/>
        <s v="Cº EUROPEO DE NACIONES"/>
        <s v="Cº DE MADRID. PUNTUABLE RANKINGS NAC."/>
        <s v="Cº INTERNCIONAL DE FRANCIA JR. FEM."/>
        <s v="Cº INTERNACIONAL DE IRLANDA"/>
        <s v="Cº NACIONAL ESPAÑA INDIVIDUAL FEM."/>
        <s v="CONCENTRACIÓN PRE-EUROPEO SUB 18"/>
        <s v="BRITISH LADIES AMATEUR CHAMPIONSHIP"/>
        <s v="Cº EUROPA GIRLS SUB-18 POR EQUIPOS"/>
        <s v="GRAND PRIX DE CHIBERTA"/>
        <s v="Cº INTERNACIONAL DE HOLANDA JR."/>
        <s v="Cº DE EUROPA INDIVIDUAL"/>
        <s v="BRITISH GIRLS AMATEUR CHAMPIONSHIP"/>
        <s v="INTERNACIONAL DE FINLANDIA FEM"/>
        <s v="BRITISH STROKE PLAY CHAMPIONSHIP"/>
        <s v="Cº INTERNACIONAL DE BÉLGICA JR. FEMENINO"/>
        <s v="Cº DE EUROPA DE CLUBES"/>
        <s v="Cº DEL MUNDO"/>
        <s v="CONCENTRACIÓN 1ª PRE-TEMPORADA 2013"/>
        <s v="CONCENTRACIÓN 2ª PRE-TEMPORADA 2013"/>
        <s v="CONCENTRACIÓN 3ª PRE-TEMPORADA 2013"/>
        <s v="Cº INTERNACIONAL DE PORTUGAL (SUB-16)"/>
        <s v="GRAND PRIX DE CHIBERTA SUB-16"/>
        <s v="MCGREGOR TROPHY-iNT.INGLATERRA SUB 16"/>
        <s v="EVIAN MATERS JR.-Cº EUROPA SUB-14"/>
        <s v="EUROPEAN YOUNG MASTERS-Cº EUROPA SUB 16"/>
        <s v="XVI MATCH PORTUGAL-ESPAÑA SUB-16"/>
        <s v="REID TROPHY-INTERNAC. INGLATERRA SUB-14"/>
        <s v="IX MATCH INGLATERRA-ESPAÑA SUB 16"/>
        <s v="UNDER 16 OPEN STROKE PLA CHAMPIONSHIP"/>
        <s v="LACOSTE 4 NACIONES"/>
        <s v="MATCH ESPAÑA-FRANCIA"/>
        <s v="BECADOS-CONCENTRACIÓN"/>
        <s v="BECADOS-COMPETICIÓN"/>
        <s v="OPEN DE ESPAÑA DE GOLF"/>
        <s v="COMISIÓN ANTIDOPAJE"/>
        <s v="ARBITRAJES"/>
        <s v="COPA PUERTA DE HIERRO C.T.A.M"/>
        <s v="Cº INT.EQUIPOS C.T.A.MASCULINO"/>
        <s v="USPGA QA"/>
        <s v="LET QS"/>
        <s v="LPGA QS"/>
        <s v="EPGA QS"/>
        <s v="PROGRAMA NEO-PRO"/>
        <s v="COPA DE EUROPA DE NACIONES FEMENINA"/>
        <s v="ALPS TOUR"/>
        <s v="TORNEOS Y REUNIONES CTP"/>
        <s v="CIRCUITO BANESTO TOUR FEMENINO"/>
        <s v="Cº POR INVITACIÓN C.T.A. MASCULINO"/>
        <s v="Cº INT.ALEMANIA FEMENINO"/>
        <s v="US WOMEN´S AMATEUR"/>
        <s v="Cº POR INVITACIÓN CTA FEMENINO"/>
        <s v="Cº PROFESIONALES RECOMENDADOS CTAF"/>
        <s v="MATCH ESPAÑA-SUECIA"/>
        <s v="PUNTUABLES JUVENILES"/>
        <s v="TROFEO CLUBS SIN CAMPO"/>
        <s v="Cº NACIONAL INDIVIDUAL CADETES"/>
        <s v="Cº NACIONAL INDIVIDUAL INF, ALEV Y BENJ"/>
        <s v="Cº NACIONAL POR EQUIPOS INFANTIL DE ESPA"/>
        <s v="Cº INTERTERRITORIAL SUB-25 FEM-2ª DIV."/>
        <s v="Cº INTERTERRITORIAL CADETES MASCULINO"/>
        <s v="Cº INTERTERRITORIAL INFANTIL DE ESPAÑA"/>
        <s v="CONCENTRACIÓN BENJAMINES Y ALEVINES MIXT"/>
        <s v="CONCENTRACIÓN JUVENIL FEM. FEB.-ESPAÑA A"/>
        <s v="CONCENTRACIÓN JUVENIL MASC.FEB.ESPAÑA A"/>
        <s v="CONCENTRACION JUVENIL MIXTA-ESPAÑA B"/>
        <s v="CONCENTRACIÓN JUVENIL FEM MARZO-ESPAÑA A"/>
        <s v="CONCENTRACIÓN JUVENIL MASC.MAR-ESPAÑA A"/>
        <s v="CONCENTRACIÓN JUV. MIXTA ABR. ESPAÑA B"/>
        <s v="CONCENTRACIÓN JUV.L MIXTA MARZO ESPAÑA B"/>
        <s v="CONCENTRACIÓN FINAL ZONALES"/>
        <s v="CONCENTRACIÓN FINAL RANKING JUVENIL"/>
        <s v="CONCENTRACIÓN GRAL.-PRE TEMPORADA 2013"/>
        <s v="Trofeo VIP"/>
        <s v="TORNEO VISA"/>
        <s v="GOLF ADAPTADO"/>
        <s v="I PUNTUABLE NACIONAL P&amp;P"/>
        <s v="II PUNTUABLE NACIONAL P&amp;P"/>
        <s v="III PUNTUABLE NACIONAL P&amp;P"/>
        <s v="IV PUNTUABLE NACIONAL P&amp;P"/>
        <s v="Cº ESPAÑA FEMENINO P&amp;P"/>
        <s v="Cº ESPAÑA MASCULINO P&amp;P"/>
        <s v="Cº INTERTERRITORIAL P&amp;P"/>
        <s v="Cº ESPAÑA SENIORS P&amp;P"/>
        <s v="Cº ESPAÑA SUB-16 P&amp;P"/>
        <s v="Cº ESPAÑA INTERCLUBS P&amp;P"/>
        <s v="Cº ESPAÑA DOBLES P&amp;P"/>
        <s v="IPPA Cº EUROPA P&amp;P"/>
        <s v="IPPA-INTERNATIONAL STROKE PLAY P&amp;P"/>
        <s v="IPPA SENIORS INTERNATIONAL OPEN P&amp;P"/>
        <s v="OPEN SAN MARINO P&amp;P"/>
        <s v="OPEN ALBANIA P&amp;P"/>
        <s v="EROPEAN CLUB CUP P&amp;P"/>
        <s v="OPEN INGLATERRA P&amp;P"/>
        <s v="OPEN IBÉRICO P&amp;P"/>
        <s v="MAT ESPAÑA-PORTUGAL P&amp;P"/>
        <s v="OPEN ITALIA P&amp;P"/>
        <s v="SLOPE SYSTEM-VALORACIÓN CAMPO"/>
        <s v="VARIOS C.T. JUVENIL"/>
        <s v="Cº INTERTERRITORIAL 2ªDIV.JUV-FEM"/>
        <s v="Cº ESPAÑA SENIOR PROFESIONAL"/>
        <s v="Cº ESPAÑA FEMENINO PROFESIONAL"/>
        <s v="ORGANIZACIÓN TORNEOS"/>
        <s v="CONCENTRACIONES CTAM-NCAA"/>
        <s v="TORNEOS JUEGO CORTO"/>
        <s v="BECAS ST. ANDREWS"/>
        <s v="Cº INDIV.ESPAÑA 3ª-4ª CTA FEMNINO"/>
        <s v="COPA ESPAÑA  MAYORES 35 CTA FEMENINO"/>
        <s v="Cº INTERCLUBS CTA FEMENINO"/>
        <s v="Cº ESPAÑA CADETES CTAFEMENINO"/>
        <s v="Cº ESPAÑA DOBLES MIXTO CTA FEMENINO"/>
        <s v="COMITE TECNICO A.FEMENINO"/>
        <s v="CURSILLOS REGLAS"/>
        <s v="CURSOS C.T.CAMPOS"/>
        <s v="CURSOS FORMACIÓN C.T.JUVENIL"/>
        <s v="CURSO HARDY/UTLEY/VISION 54"/>
        <s v="ESCUELA NACIONAL GOLF PROFESIONAL"/>
        <s v="OTROS CURSOS (TPI)"/>
        <s v="ASAMBLEA LIQUIDACIÓN PRESUPUESTOS"/>
        <s v="ASAMBLEA APROBACIÓN PRESUPUESTO"/>
        <s v="COMISIÓN DELEGADA"/>
        <s v="JUNTA DIRECTIVA"/>
        <s v="REUNIONES PRESIDENTE CON FFAA"/>
        <s v="REUNIONES COMITÉS TÉCNICOS"/>
        <s v="GREEN-SECTION"/>
        <s v="ASAMBLEA P&amp;P"/>
        <s v="Cº ESPAÑA SENIOR MASCULINO"/>
        <s v="Cº ESPAÑA INTERNAC.SENIOR MASCULINO"/>
        <s v="Cº EUROPA INDIVIDUAL SENIORS MASCULINO"/>
        <s v="BRITISH SENIOR"/>
        <s v="Cº EUROPA SENIORS POR EQUIPOS MASCULINO"/>
        <s v="Cº ESPAÑA SENIOR FEMENINO"/>
        <s v="GRAN PREMIO SENIOR FEMENINO (PUNT)"/>
        <s v="Cº ESPAÑA SENIOR DOBLE FEMENINO"/>
        <s v="BRITISH LADIES SENIOR"/>
        <s v="Cº INTERNACIONAL DE ESPAÑA SENIOR FEMENI"/>
        <s v="Cº DE EUROPA INDIVIDUAL SENIOR FEMENINO"/>
        <s v="Cº EUROPA SENIOR FEMENINO POR EQUIPOS"/>
        <s v="MASTER SENIOR"/>
      </sharedItems>
    </cacheField>
    <cacheField name="Lugar" numFmtId="0">
      <sharedItems/>
    </cacheField>
    <cacheField name="Fecha inicio" numFmtId="14">
      <sharedItems containsSemiMixedTypes="0" containsNonDate="0" containsDate="1" containsString="0" minDate="2012-01-01T00:00:00" maxDate="2012-12-27T00:00:00"/>
    </cacheField>
    <cacheField name="Fecha fin" numFmtId="14">
      <sharedItems containsSemiMixedTypes="0" containsNonDate="0" containsDate="1" containsString="0" minDate="2012-01-01T00:00:00" maxDate="2013-01-01T00:00:00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3">
  <r>
    <s v="12-001"/>
    <x v="0"/>
    <s v="Costa Ballena, Jerez"/>
    <d v="2012-01-25T00:00:00"/>
    <d v="2012-01-27T00:00:00"/>
  </r>
  <r>
    <s v="12-002"/>
    <x v="1"/>
    <s v="Mallorca"/>
    <d v="2012-02-02T00:00:00"/>
    <d v="2012-02-05T00:00:00"/>
  </r>
  <r>
    <s v="12-003"/>
    <x v="2"/>
    <s v="PAU"/>
    <d v="2012-02-11T00:00:00"/>
    <d v="2012-02-12T00:00:00"/>
  </r>
  <r>
    <s v="12-004"/>
    <x v="3"/>
    <s v="MONTADO G.R"/>
    <d v="2012-02-15T00:00:00"/>
    <d v="2012-02-18T00:00:00"/>
  </r>
  <r>
    <s v="12-005"/>
    <x v="4"/>
    <s v="Mallorca"/>
    <d v="2012-02-29T00:00:00"/>
    <d v="2012-03-04T00:00:00"/>
  </r>
  <r>
    <s v="12-006"/>
    <x v="5"/>
    <s v="A DETERMINAR"/>
    <d v="2012-03-01T00:00:00"/>
    <d v="2012-03-04T00:00:00"/>
  </r>
  <r>
    <s v="12-007"/>
    <x v="6"/>
    <s v="LA CAÑADA (CÁDIZ)"/>
    <d v="2012-03-14T00:00:00"/>
    <d v="2012-03-17T00:00:00"/>
  </r>
  <r>
    <s v="12-008"/>
    <x v="7"/>
    <s v="SOTOGRANDE, CÁDIZ"/>
    <d v="2012-03-22T00:00:00"/>
    <d v="2012-03-25T00:00:00"/>
  </r>
  <r>
    <s v="12-009"/>
    <x v="8"/>
    <s v="A DETERMINAR"/>
    <d v="2012-04-01T00:00:00"/>
    <d v="2012-04-04T00:00:00"/>
  </r>
  <r>
    <s v="12-010"/>
    <x v="9"/>
    <s v="EL PRAT, BARCELONA"/>
    <d v="2012-04-19T00:00:00"/>
    <d v="2012-04-22T00:00:00"/>
  </r>
  <r>
    <s v="12-011"/>
    <x v="10"/>
    <s v="ROYAL LYTHAM"/>
    <d v="2012-05-04T00:00:00"/>
    <d v="2012-05-06T00:00:00"/>
  </r>
  <r>
    <s v="12-012"/>
    <x v="11"/>
    <s v="A DETERMINAR"/>
    <d v="2012-05-17T00:00:00"/>
    <d v="2012-05-20T00:00:00"/>
  </r>
  <r>
    <s v="12-013"/>
    <x v="12"/>
    <s v="ST. ANDREWS"/>
    <d v="2012-06-08T00:00:00"/>
    <d v="2012-06-10T00:00:00"/>
  </r>
  <r>
    <s v="12-014"/>
    <x v="13"/>
    <s v="ROYAL TROON"/>
    <d v="2012-06-18T00:00:00"/>
    <d v="2012-06-23T00:00:00"/>
  </r>
  <r>
    <s v="12-015"/>
    <x v="14"/>
    <s v="WALTON HEATH"/>
    <d v="2012-06-28T00:00:00"/>
    <d v="2012-07-01T00:00:00"/>
  </r>
  <r>
    <s v="12-016"/>
    <x v="15"/>
    <s v="A DETERMINAR"/>
    <d v="2012-06-01T00:00:00"/>
    <d v="2012-06-04T00:00:00"/>
  </r>
  <r>
    <s v="12-017"/>
    <x v="16"/>
    <s v="LIBEREC"/>
    <d v="2012-07-04T00:00:00"/>
    <d v="2012-07-07T00:00:00"/>
  </r>
  <r>
    <s v="12-018"/>
    <x v="17"/>
    <s v="CHIBERTA"/>
    <d v="2012-07-05T00:00:00"/>
    <d v="2012-07-08T00:00:00"/>
  </r>
  <r>
    <s v="12-019"/>
    <x v="18"/>
    <s v="LIDINGÖ G.C."/>
    <d v="2012-07-10T00:00:00"/>
    <d v="2012-07-14T00:00:00"/>
  </r>
  <r>
    <s v="12-020"/>
    <x v="19"/>
    <s v="BIARRITZ"/>
    <d v="2012-07-12T00:00:00"/>
    <d v="2012-07-15T00:00:00"/>
  </r>
  <r>
    <s v="12-021"/>
    <x v="20"/>
    <s v="HOSSEGOR"/>
    <d v="2012-07-19T00:00:00"/>
    <d v="2012-07-22T00:00:00"/>
  </r>
  <r>
    <s v="12-022"/>
    <x v="21"/>
    <s v="PEDREÑA, SANTANDER"/>
    <d v="2012-07-24T00:00:00"/>
    <d v="2012-07-27T00:00:00"/>
  </r>
  <r>
    <s v="12-023"/>
    <x v="22"/>
    <s v="ROYALCINQUE PORTS"/>
    <d v="2012-07-24T00:00:00"/>
    <d v="2012-07-27T00:00:00"/>
  </r>
  <r>
    <s v="12-024"/>
    <x v="23"/>
    <s v="A DETERMINAR"/>
    <d v="2012-08-08T00:00:00"/>
    <d v="2012-08-11T00:00:00"/>
  </r>
  <r>
    <s v="12-025"/>
    <x v="24"/>
    <s v="HELSINKI"/>
    <d v="2012-08-16T00:00:00"/>
    <d v="2012-08-18T00:00:00"/>
  </r>
  <r>
    <s v="12-026"/>
    <x v="25"/>
    <s v="NOTTS &amp; COXMOOR"/>
    <d v="2012-08-14T00:00:00"/>
    <d v="2012-08-19T00:00:00"/>
  </r>
  <r>
    <s v="12-027"/>
    <x v="26"/>
    <s v="PORTMARNOCK"/>
    <d v="2012-08-31T00:00:00"/>
    <d v="2012-09-01T00:00:00"/>
  </r>
  <r>
    <s v="12-028"/>
    <x v="27"/>
    <s v="PORTMARNOCK"/>
    <d v="2012-08-31T00:00:00"/>
    <d v="2012-09-01T00:00:00"/>
  </r>
  <r>
    <s v="12-029"/>
    <x v="28"/>
    <s v="PAIS VASCO"/>
    <d v="2012-09-05T00:00:00"/>
    <d v="2012-09-08T00:00:00"/>
  </r>
  <r>
    <s v="12-030"/>
    <x v="29"/>
    <s v="TOLEDO"/>
    <d v="2012-09-20T00:00:00"/>
    <d v="2012-09-23T00:00:00"/>
  </r>
  <r>
    <s v="12-031"/>
    <x v="30"/>
    <s v="VALENCIA"/>
    <d v="2012-09-27T00:00:00"/>
    <d v="2012-09-30T00:00:00"/>
  </r>
  <r>
    <s v="12-032"/>
    <x v="31"/>
    <s v="ANTALYA"/>
    <d v="2012-10-04T00:00:00"/>
    <d v="2012-10-07T00:00:00"/>
  </r>
  <r>
    <s v="12-033"/>
    <x v="32"/>
    <s v="A DETERMINAR"/>
    <d v="2012-10-18T00:00:00"/>
    <d v="2012-10-21T00:00:00"/>
  </r>
  <r>
    <s v="12-034"/>
    <x v="33"/>
    <s v="A DETERMINAR"/>
    <d v="2012-10-20T00:00:00"/>
    <d v="2012-10-22T00:00:00"/>
  </r>
  <r>
    <s v="12-035"/>
    <x v="34"/>
    <s v="VALENCIA"/>
    <d v="2012-12-26T00:00:00"/>
    <d v="2012-12-30T00:00:00"/>
  </r>
  <r>
    <s v="12-036"/>
    <x v="35"/>
    <s v="ALICANTE"/>
    <d v="2012-01-09T00:00:00"/>
    <d v="2012-01-11T00:00:00"/>
  </r>
  <r>
    <s v="12-037"/>
    <x v="36"/>
    <s v="MONTADO GOLF RESORT"/>
    <d v="2012-01-26T00:00:00"/>
    <d v="2012-01-29T00:00:00"/>
  </r>
  <r>
    <s v="12-038"/>
    <x v="37"/>
    <s v="EL VALLE, MURCIA"/>
    <d v="2012-02-29T00:00:00"/>
    <d v="2012-03-04T00:00:00"/>
  </r>
  <r>
    <s v="12-039"/>
    <x v="5"/>
    <s v="A DETERMINAR"/>
    <d v="2012-03-10T00:00:00"/>
    <d v="2012-03-11T00:00:00"/>
  </r>
  <r>
    <s v="12-040"/>
    <x v="38"/>
    <s v="SOTOGRANDE, CÁDIZ"/>
    <d v="2012-03-22T00:00:00"/>
    <d v="2012-03-25T00:00:00"/>
  </r>
  <r>
    <s v="12-041"/>
    <x v="39"/>
    <s v="EL ENCIN, MADRID"/>
    <d v="2012-03-23T00:00:00"/>
    <d v="2012-03-25T00:00:00"/>
  </r>
  <r>
    <s v="12-042"/>
    <x v="40"/>
    <s v="ST. CLOUD, PARÍS"/>
    <d v="2012-04-05T00:00:00"/>
    <d v="2012-04-09T00:00:00"/>
  </r>
  <r>
    <s v="12-043"/>
    <x v="41"/>
    <s v="THE ISLAND GC, DUBLÍN"/>
    <d v="2012-05-26T00:00:00"/>
    <d v="2012-05-27T00:00:00"/>
  </r>
  <r>
    <s v="12-044"/>
    <x v="42"/>
    <s v="EL SALER, VALENCIA"/>
    <d v="2012-05-31T00:00:00"/>
    <d v="2012-06-03T00:00:00"/>
  </r>
  <r>
    <s v="12-045"/>
    <x v="43"/>
    <s v="A DETERMINAR"/>
    <d v="2012-06-25T00:00:00"/>
    <d v="2012-06-27T00:00:00"/>
  </r>
  <r>
    <s v="12-046"/>
    <x v="44"/>
    <s v="CARNOUSTIE"/>
    <d v="2012-06-26T00:00:00"/>
    <d v="2012-06-30T00:00:00"/>
  </r>
  <r>
    <s v="12-047"/>
    <x v="16"/>
    <s v="LIBEREC"/>
    <d v="2012-07-04T00:00:00"/>
    <d v="2012-07-07T00:00:00"/>
  </r>
  <r>
    <s v="12-048"/>
    <x v="45"/>
    <s v="ST.LEON ROT GC"/>
    <d v="2012-07-10T00:00:00"/>
    <d v="2012-07-14T00:00:00"/>
  </r>
  <r>
    <s v="12-049"/>
    <x v="46"/>
    <s v="CHIBERTA"/>
    <d v="2012-07-12T00:00:00"/>
    <d v="2012-07-15T00:00:00"/>
  </r>
  <r>
    <s v="12-050"/>
    <x v="47"/>
    <s v="TOXANDRIA"/>
    <d v="2012-07-12T00:00:00"/>
    <d v="2012-07-15T00:00:00"/>
  </r>
  <r>
    <s v="12-051"/>
    <x v="20"/>
    <s v="HOSSEGOR"/>
    <d v="2012-07-19T00:00:00"/>
    <d v="2012-07-22T00:00:00"/>
  </r>
  <r>
    <s v="12-052"/>
    <x v="48"/>
    <s v="A DETERMINAR"/>
    <d v="2012-07-25T00:00:00"/>
    <d v="2012-07-28T00:00:00"/>
  </r>
  <r>
    <s v="12-053"/>
    <x v="49"/>
    <s v="TENBY GC"/>
    <d v="2012-08-13T00:00:00"/>
    <d v="2012-08-17T00:00:00"/>
  </r>
  <r>
    <s v="12-054"/>
    <x v="50"/>
    <s v="HELSINKI"/>
    <d v="2012-08-16T00:00:00"/>
    <d v="2012-08-18T00:00:00"/>
  </r>
  <r>
    <s v="12-055"/>
    <x v="51"/>
    <s v="SHANDON PARK"/>
    <d v="2012-08-22T00:00:00"/>
    <d v="2012-08-24T00:00:00"/>
  </r>
  <r>
    <s v="12-056"/>
    <x v="52"/>
    <s v="BRUSELAS"/>
    <d v="2012-08-23T00:00:00"/>
    <d v="2012-08-26T00:00:00"/>
  </r>
  <r>
    <s v="12-057"/>
    <x v="53"/>
    <s v="A DETERMINAR"/>
    <d v="2012-09-27T00:00:00"/>
    <d v="2012-09-29T00:00:00"/>
  </r>
  <r>
    <s v="12-058"/>
    <x v="54"/>
    <s v="ANTALYA"/>
    <d v="2012-09-27T00:00:00"/>
    <d v="2012-09-30T00:00:00"/>
  </r>
  <r>
    <s v="12-059"/>
    <x v="55"/>
    <s v="A DETERMINAR"/>
    <d v="2012-10-05T00:00:00"/>
    <d v="2012-10-07T00:00:00"/>
  </r>
  <r>
    <s v="12-060"/>
    <x v="56"/>
    <s v="A DETERMINAR"/>
    <d v="2012-11-23T00:00:00"/>
    <d v="2012-11-25T00:00:00"/>
  </r>
  <r>
    <s v="12-061"/>
    <x v="57"/>
    <s v="A DETERMINAR"/>
    <d v="2012-12-14T00:00:00"/>
    <d v="2012-12-16T00:00:00"/>
  </r>
  <r>
    <s v="12-062"/>
    <x v="58"/>
    <s v="MONTADO G.C."/>
    <d v="2012-01-26T00:00:00"/>
    <d v="2012-01-29T00:00:00"/>
  </r>
  <r>
    <s v="12-063"/>
    <x v="59"/>
    <s v="CHIBERTA"/>
    <d v="2012-07-01T00:00:00"/>
    <d v="2012-07-04T00:00:00"/>
  </r>
  <r>
    <s v="12-064"/>
    <x v="60"/>
    <s v="TREVOSE G.C."/>
    <d v="2012-07-17T00:00:00"/>
    <d v="2012-07-19T00:00:00"/>
  </r>
  <r>
    <s v="12-065"/>
    <x v="61"/>
    <s v="EVIAN G.C."/>
    <d v="2012-07-20T00:00:00"/>
    <d v="2012-07-21T00:00:00"/>
  </r>
  <r>
    <s v="12-066"/>
    <x v="62"/>
    <s v="A DETERMINAR"/>
    <d v="2012-07-26T00:00:00"/>
    <d v="2012-07-28T00:00:00"/>
  </r>
  <r>
    <s v="12-067"/>
    <x v="63"/>
    <s v="A DETERMINAR"/>
    <d v="2012-08-01T00:00:00"/>
    <d v="2012-08-04T00:00:00"/>
  </r>
  <r>
    <s v="12-068"/>
    <x v="64"/>
    <s v="BLACKWELL G.C."/>
    <d v="2012-08-07T00:00:00"/>
    <d v="2012-08-09T00:00:00"/>
  </r>
  <r>
    <s v="12-069"/>
    <x v="65"/>
    <s v="PANNAL G.C."/>
    <d v="2012-08-21T00:00:00"/>
    <d v="2012-08-21T00:00:00"/>
  </r>
  <r>
    <s v="12-070"/>
    <x v="66"/>
    <s v="PANNAL G.C."/>
    <d v="2012-08-22T00:00:00"/>
    <d v="2012-08-24T00:00:00"/>
  </r>
  <r>
    <s v="12-071"/>
    <x v="67"/>
    <s v="A DETERMINAR"/>
    <d v="2012-01-01T00:00:00"/>
    <d v="2012-01-02T00:00:00"/>
  </r>
  <r>
    <s v="12-072"/>
    <x v="68"/>
    <s v="A DETERMINAR"/>
    <d v="2012-01-01T00:00:00"/>
    <d v="2012-01-02T00:00:00"/>
  </r>
  <r>
    <s v="12-073"/>
    <x v="69"/>
    <s v="MADRID"/>
    <d v="2012-01-01T00:00:00"/>
    <d v="2012-12-31T00:00:00"/>
  </r>
  <r>
    <s v="12-074"/>
    <x v="70"/>
    <s v="A DETERMINAR"/>
    <d v="2012-01-01T00:00:00"/>
    <d v="2012-12-31T00:00:00"/>
  </r>
  <r>
    <s v="12-075"/>
    <x v="71"/>
    <s v="A DETERMINAR"/>
    <d v="2012-01-01T00:00:00"/>
    <d v="2012-12-31T00:00:00"/>
  </r>
  <r>
    <s v="12-076"/>
    <x v="72"/>
    <s v="ESPAÑA"/>
    <d v="2012-01-01T00:00:00"/>
    <d v="2012-12-31T00:00:00"/>
  </r>
  <r>
    <s v="12-077"/>
    <x v="73"/>
    <s v="ESPAÑA Y EXTRANJERO"/>
    <d v="2012-01-01T00:00:00"/>
    <d v="2012-12-31T00:00:00"/>
  </r>
  <r>
    <s v="12-078"/>
    <x v="74"/>
    <s v="A DETERMINAR"/>
    <d v="2012-01-01T00:00:00"/>
    <d v="2012-01-04T00:00:00"/>
  </r>
  <r>
    <s v="12-079"/>
    <x v="75"/>
    <s v="A DETERMINAR"/>
    <d v="2012-01-01T00:00:00"/>
    <d v="2012-01-04T00:00:00"/>
  </r>
  <r>
    <s v="12-080"/>
    <x v="76"/>
    <s v="A DETERMINAR"/>
    <d v="2012-01-01T00:00:00"/>
    <d v="2012-12-31T00:00:00"/>
  </r>
  <r>
    <s v="12-081"/>
    <x v="77"/>
    <s v="LA MANGA (MURCIA)"/>
    <d v="2012-01-15T00:00:00"/>
    <d v="2012-01-19T00:00:00"/>
  </r>
  <r>
    <s v="12-082"/>
    <x v="78"/>
    <s v="FLORIDA"/>
    <d v="2012-11-30T00:00:00"/>
    <d v="2012-12-04T00:00:00"/>
  </r>
  <r>
    <s v="12-083"/>
    <x v="79"/>
    <s v="PGA CATALUÑA, GERONA"/>
    <d v="2012-12-15T00:00:00"/>
    <d v="2012-12-18T00:00:00"/>
  </r>
  <r>
    <s v="12-084"/>
    <x v="80"/>
    <s v="A DETERMINAR"/>
    <d v="2012-01-01T00:00:00"/>
    <d v="2012-12-31T00:00:00"/>
  </r>
  <r>
    <s v="12-085"/>
    <x v="81"/>
    <s v="A DETERMINAR"/>
    <d v="2012-04-01T00:00:00"/>
    <d v="2012-04-04T00:00:00"/>
  </r>
  <r>
    <s v="12-086"/>
    <x v="82"/>
    <s v="MADRID"/>
    <d v="2012-07-01T00:00:00"/>
    <d v="2012-07-04T00:00:00"/>
  </r>
  <r>
    <s v="12-087"/>
    <x v="83"/>
    <s v="A DETERMINAR"/>
    <d v="2012-01-01T00:00:00"/>
    <d v="2012-12-31T00:00:00"/>
  </r>
  <r>
    <s v="12-088"/>
    <x v="84"/>
    <s v="A DETERMINAR"/>
    <d v="2012-01-01T00:00:00"/>
    <d v="2012-12-31T00:00:00"/>
  </r>
  <r>
    <s v="12-089"/>
    <x v="85"/>
    <s v="A DETERMINAR"/>
    <d v="2012-01-01T00:00:00"/>
    <d v="2012-12-31T00:00:00"/>
  </r>
  <r>
    <s v="12-090"/>
    <x v="86"/>
    <s v="STTUTGARTER GC SOLICITUDE"/>
    <d v="2012-05-17T00:00:00"/>
    <d v="2012-05-20T00:00:00"/>
  </r>
  <r>
    <s v="12-091"/>
    <x v="87"/>
    <s v="VANDERBILT LEYENDS"/>
    <d v="2012-05-23T00:00:00"/>
    <d v="2012-05-23T00:00:00"/>
  </r>
  <r>
    <s v="12-092"/>
    <x v="88"/>
    <s v="A DETERMINAR"/>
    <d v="2012-01-01T00:00:00"/>
    <d v="2012-12-31T00:00:00"/>
  </r>
  <r>
    <s v="12-093"/>
    <x v="89"/>
    <s v="A DE TERMINAR"/>
    <d v="2012-01-01T00:00:00"/>
    <d v="2012-12-31T00:00:00"/>
  </r>
  <r>
    <s v="12-094"/>
    <x v="90"/>
    <s v="A DETERMINAR"/>
    <d v="2012-01-01T00:00:00"/>
    <d v="2012-01-04T00:00:00"/>
  </r>
  <r>
    <s v="12-400"/>
    <x v="91"/>
    <s v="MURCIA Y OTROS A DETERMINAR"/>
    <d v="2012-01-01T00:00:00"/>
    <d v="2012-06-30T00:00:00"/>
  </r>
  <r>
    <s v="12-401"/>
    <x v="92"/>
    <s v="A DETERMINAR"/>
    <d v="2012-03-31T00:00:00"/>
    <d v="2012-03-31T00:00:00"/>
  </r>
  <r>
    <s v="12-402"/>
    <x v="93"/>
    <s v="NOVO SANCTI PETRI, CÁDIZ"/>
    <d v="2012-04-29T00:00:00"/>
    <d v="2012-05-01T00:00:00"/>
  </r>
  <r>
    <s v="12-403"/>
    <x v="94"/>
    <s v="LA MANGA CLUB"/>
    <d v="2012-06-27T00:00:00"/>
    <d v="2012-06-29T00:00:00"/>
  </r>
  <r>
    <s v="12-404"/>
    <x v="95"/>
    <s v="GUADALHORCE, C.G. (MÁLAGA)"/>
    <d v="2012-08-28T00:00:00"/>
    <d v="2012-08-29T00:00:00"/>
  </r>
  <r>
    <s v="12-405"/>
    <x v="96"/>
    <s v="CG CASTILLA-LA MANCHA, ALBACET"/>
    <d v="2012-09-04T00:00:00"/>
    <d v="2012-09-07T00:00:00"/>
  </r>
  <r>
    <s v="12-406"/>
    <x v="97"/>
    <s v="C.G. COSTA ADEJE, CANARIAS"/>
    <d v="2012-09-13T00:00:00"/>
    <d v="2012-09-16T00:00:00"/>
  </r>
  <r>
    <s v="12-407"/>
    <x v="98"/>
    <s v="C.G.EL PUERTO, CÁDIZ"/>
    <d v="2012-10-11T00:00:00"/>
    <d v="2012-10-14T00:00:00"/>
  </r>
  <r>
    <s v="12-408"/>
    <x v="99"/>
    <s v="CNG, MADRID"/>
    <d v="2012-01-15T00:00:00"/>
    <d v="2012-01-16T00:00:00"/>
  </r>
  <r>
    <s v="12-409"/>
    <x v="100"/>
    <s v="CNG, MADRID"/>
    <d v="2012-02-04T00:00:00"/>
    <d v="2012-02-05T00:00:00"/>
  </r>
  <r>
    <s v="12-410"/>
    <x v="101"/>
    <s v="CNG, MADRID"/>
    <d v="2012-02-11T00:00:00"/>
    <d v="2012-02-12T00:00:00"/>
  </r>
  <r>
    <s v="12-411"/>
    <x v="102"/>
    <s v="CNG, MADRID"/>
    <d v="2012-03-03T00:00:00"/>
    <d v="2012-03-04T00:00:00"/>
  </r>
  <r>
    <s v="12-412"/>
    <x v="103"/>
    <s v="CNG, MADRID"/>
    <d v="2012-03-17T00:00:00"/>
    <d v="2012-03-18T00:00:00"/>
  </r>
  <r>
    <s v="12-413"/>
    <x v="104"/>
    <s v="CNG, MADRID"/>
    <d v="2012-03-24T00:00:00"/>
    <d v="2012-03-25T00:00:00"/>
  </r>
  <r>
    <s v="12-414"/>
    <x v="105"/>
    <s v="CNG, MADRID"/>
    <d v="2012-04-14T00:00:00"/>
    <d v="2012-04-15T00:00:00"/>
  </r>
  <r>
    <s v="12-415"/>
    <x v="106"/>
    <s v="CNG, MADRID"/>
    <d v="2012-05-19T00:00:00"/>
    <d v="2012-05-20T00:00:00"/>
  </r>
  <r>
    <s v="12-416"/>
    <x v="107"/>
    <s v="CNG, MADRID"/>
    <d v="2012-01-01T00:00:00"/>
    <d v="2012-01-02T00:00:00"/>
  </r>
  <r>
    <s v="12-417"/>
    <x v="108"/>
    <s v="LA SELLA, ALICANTE"/>
    <d v="2012-01-01T00:00:00"/>
    <d v="2012-01-02T00:00:00"/>
  </r>
  <r>
    <s v="12-418"/>
    <x v="109"/>
    <s v="C.G.ESCORPIÓN, VALENCIA"/>
    <d v="2012-01-01T00:00:00"/>
    <d v="2012-01-02T00:00:00"/>
  </r>
  <r>
    <s v="12-419"/>
    <x v="110"/>
    <s v="CNG, Madrid"/>
    <d v="2012-12-10T00:00:00"/>
    <d v="2012-12-10T00:00:00"/>
  </r>
  <r>
    <s v="12-420"/>
    <x v="111"/>
    <s v="a DETERMINAR"/>
    <d v="2012-06-01T00:00:00"/>
    <d v="2012-06-01T00:00:00"/>
  </r>
  <r>
    <s v="12-421"/>
    <x v="112"/>
    <s v="A DETERMINAR"/>
    <d v="2012-01-01T00:00:00"/>
    <d v="2012-12-31T00:00:00"/>
  </r>
  <r>
    <s v="12-422"/>
    <x v="113"/>
    <s v="GREEN PADOCK"/>
    <d v="2012-05-24T00:00:00"/>
    <d v="2012-05-25T00:00:00"/>
  </r>
  <r>
    <s v="12-423"/>
    <x v="114"/>
    <s v="POZO DO LAGO"/>
    <d v="2012-05-05T00:00:00"/>
    <d v="2012-05-06T00:00:00"/>
  </r>
  <r>
    <s v="12-424"/>
    <x v="115"/>
    <s v="LOMAS STI.PETRI"/>
    <d v="2012-10-12T00:00:00"/>
    <d v="2012-10-13T00:00:00"/>
  </r>
  <r>
    <s v="12-425"/>
    <x v="116"/>
    <s v="LA ALMARZA"/>
    <d v="2012-09-08T00:00:00"/>
    <d v="2012-09-09T00:00:00"/>
  </r>
  <r>
    <s v="12-426"/>
    <x v="117"/>
    <s v="GOLF COLMENAR, MADRID"/>
    <d v="2012-04-14T00:00:00"/>
    <d v="2012-04-15T00:00:00"/>
  </r>
  <r>
    <s v="12-427"/>
    <x v="118"/>
    <s v="SIERRA CORTINA FINESTRAT, VALE"/>
    <d v="2012-05-19T00:00:00"/>
    <d v="2012-05-20T00:00:00"/>
  </r>
  <r>
    <s v="12-428"/>
    <x v="119"/>
    <s v="ALHAURIN GCC, MÁLAGA"/>
    <d v="2012-06-16T00:00:00"/>
    <d v="2012-06-17T00:00:00"/>
  </r>
  <r>
    <s v="12-429"/>
    <x v="120"/>
    <s v="TORRE DE HERCULES, CORUÑA"/>
    <d v="2012-09-15T00:00:00"/>
    <d v="2012-09-16T00:00:00"/>
  </r>
  <r>
    <s v="12-430"/>
    <x v="121"/>
    <s v="DEVA GOLF, GIJÓN"/>
    <d v="2012-09-01T00:00:00"/>
    <d v="2012-09-02T00:00:00"/>
  </r>
  <r>
    <s v="12-431"/>
    <x v="122"/>
    <s v="ST.JORDI, CASTELLÓN"/>
    <d v="2012-10-06T00:00:00"/>
    <d v="2012-10-07T00:00:00"/>
  </r>
  <r>
    <s v="12-432"/>
    <x v="123"/>
    <s v="LAS PALMERAS, CANARIAS"/>
    <d v="2012-11-10T00:00:00"/>
    <d v="2012-11-11T00:00:00"/>
  </r>
  <r>
    <s v="12-433"/>
    <x v="124"/>
    <s v="ALICANTE"/>
    <d v="2012-03-17T00:00:00"/>
    <d v="2012-03-18T00:00:00"/>
  </r>
  <r>
    <s v="12-434"/>
    <x v="125"/>
    <s v="SOLBIATE OLONA, MILAN"/>
    <d v="2012-09-29T00:00:00"/>
    <d v="2012-09-30T00:00:00"/>
  </r>
  <r>
    <s v="12-435"/>
    <x v="126"/>
    <s v="ROMA"/>
    <d v="2012-10-20T00:00:00"/>
    <d v="2012-10-21T00:00:00"/>
  </r>
  <r>
    <s v="12-436"/>
    <x v="127"/>
    <s v="RIMINI"/>
    <d v="2012-04-20T00:00:00"/>
    <d v="2012-04-22T00:00:00"/>
  </r>
  <r>
    <s v="12-437"/>
    <x v="128"/>
    <s v="MILAN"/>
    <d v="2012-05-25T00:00:00"/>
    <d v="2012-05-27T00:00:00"/>
  </r>
  <r>
    <s v="12-438"/>
    <x v="129"/>
    <s v="SALIES DU SALAT"/>
    <d v="2012-06-29T00:00:00"/>
    <d v="2012-07-01T00:00:00"/>
  </r>
  <r>
    <s v="12-439"/>
    <x v="130"/>
    <s v="CATHAM"/>
    <d v="2012-07-14T00:00:00"/>
    <d v="2012-07-15T00:00:00"/>
  </r>
  <r>
    <s v="12-440"/>
    <x v="131"/>
    <s v="SEVILLA"/>
    <d v="2012-11-17T00:00:00"/>
    <d v="2012-11-18T00:00:00"/>
  </r>
  <r>
    <s v="12-441"/>
    <x v="132"/>
    <s v="A DETERMINAR"/>
    <d v="2012-01-01T00:00:00"/>
    <d v="2012-01-04T00:00:00"/>
  </r>
  <r>
    <s v="12-442"/>
    <x v="133"/>
    <s v="A DETERMINAR"/>
    <d v="2012-01-01T00:00:00"/>
    <d v="2012-01-04T00:00:00"/>
  </r>
  <r>
    <s v="12-443"/>
    <x v="134"/>
    <s v="ESPAÑA"/>
    <d v="2012-01-01T00:00:00"/>
    <d v="2012-12-31T00:00:00"/>
  </r>
  <r>
    <s v="12-444"/>
    <x v="135"/>
    <s v="A DETERMINAR"/>
    <d v="2012-01-01T00:00:00"/>
    <d v="2012-12-31T00:00:00"/>
  </r>
  <r>
    <s v="12-445"/>
    <x v="136"/>
    <s v="LAS PINAILLAS"/>
    <d v="2012-09-04T00:00:00"/>
    <d v="2012-09-07T00:00:00"/>
  </r>
  <r>
    <s v="12-446"/>
    <x v="137"/>
    <s v="A DETERMINAR"/>
    <d v="2012-01-01T00:00:00"/>
    <d v="2012-01-04T00:00:00"/>
  </r>
  <r>
    <s v="12-447"/>
    <x v="138"/>
    <s v="A DETERMINAR"/>
    <d v="2012-01-01T00:00:00"/>
    <d v="2012-01-04T00:00:00"/>
  </r>
  <r>
    <s v="12-448"/>
    <x v="139"/>
    <s v="A DETERMINAR"/>
    <d v="2012-01-01T00:00:00"/>
    <d v="2012-12-31T00:00:00"/>
  </r>
  <r>
    <s v="12-449"/>
    <x v="140"/>
    <s v="A DETERMINAR"/>
    <d v="2012-01-01T00:00:00"/>
    <d v="2012-12-31T00:00:00"/>
  </r>
  <r>
    <s v="12-450"/>
    <x v="141"/>
    <s v="A DETERMINAR"/>
    <d v="2012-01-01T00:00:00"/>
    <d v="2012-12-31T00:00:00"/>
  </r>
  <r>
    <s v="12-451"/>
    <x v="142"/>
    <s v="A DETERMINAR"/>
    <d v="2012-01-01T00:00:00"/>
    <d v="2012-12-31T00:00:00"/>
  </r>
  <r>
    <s v="12-452"/>
    <x v="143"/>
    <s v="TALAYUELA"/>
    <d v="2012-01-01T00:00:00"/>
    <d v="2012-12-31T00:00:00"/>
  </r>
  <r>
    <s v="12-453"/>
    <x v="144"/>
    <s v="MEIS"/>
    <d v="2012-06-22T00:00:00"/>
    <d v="2012-06-24T00:00:00"/>
  </r>
  <r>
    <s v="12-454"/>
    <x v="145"/>
    <s v="TERRAMAR"/>
    <d v="2012-04-13T00:00:00"/>
    <d v="2012-04-15T00:00:00"/>
  </r>
  <r>
    <s v="12-455"/>
    <x v="146"/>
    <s v="NOVO SANCTI PETRI"/>
    <d v="2012-04-29T00:00:00"/>
    <d v="2012-05-01T00:00:00"/>
  </r>
  <r>
    <s v="12-456"/>
    <x v="147"/>
    <s v="LOMAS-BOSQUE"/>
    <d v="2012-10-20T00:00:00"/>
    <d v="2012-10-21T00:00:00"/>
  </r>
  <r>
    <s v="12-457"/>
    <x v="148"/>
    <s v="A DETERMINAR"/>
    <d v="2012-01-01T00:00:00"/>
    <d v="2012-12-31T00:00:00"/>
  </r>
  <r>
    <s v="12-600"/>
    <x v="149"/>
    <s v="A DETERMONAR"/>
    <d v="2012-01-01T00:00:00"/>
    <d v="2012-12-31T00:00:00"/>
  </r>
  <r>
    <s v="12-601"/>
    <x v="150"/>
    <s v="A DETERMINAR"/>
    <d v="2012-01-01T00:00:00"/>
    <d v="2012-12-31T00:00:00"/>
  </r>
  <r>
    <s v="12-602"/>
    <x v="151"/>
    <s v="A DETERMINAR"/>
    <d v="2012-01-01T00:00:00"/>
    <d v="2012-12-31T00:00:00"/>
  </r>
  <r>
    <s v="12-603"/>
    <x v="152"/>
    <s v="CNG, MADRID"/>
    <d v="2012-01-01T00:00:00"/>
    <d v="2012-01-07T00:00:00"/>
  </r>
  <r>
    <s v="12-604"/>
    <x v="153"/>
    <s v="CNG, MADRID"/>
    <d v="2012-01-01T00:00:00"/>
    <d v="2012-12-31T00:00:00"/>
  </r>
  <r>
    <s v="12-605"/>
    <x v="154"/>
    <s v="CNG, MADRID"/>
    <d v="2012-01-01T00:00:00"/>
    <d v="2012-12-31T00:00:00"/>
  </r>
  <r>
    <s v="12-800"/>
    <x v="155"/>
    <s v="CNG, MADRID"/>
    <d v="2012-06-17T00:00:00"/>
    <d v="2012-06-17T00:00:00"/>
  </r>
  <r>
    <s v="12-801"/>
    <x v="156"/>
    <s v="CNG, MADRID"/>
    <d v="2012-12-14T00:00:00"/>
    <d v="2012-12-14T00:00:00"/>
  </r>
  <r>
    <s v="12-802"/>
    <x v="157"/>
    <s v="CNG, MADRID"/>
    <d v="2012-02-17T00:00:00"/>
    <d v="2012-02-17T00:00:00"/>
  </r>
  <r>
    <s v="12-803"/>
    <x v="157"/>
    <s v="CNG, MADRID"/>
    <d v="2012-06-16T00:00:00"/>
    <d v="2012-06-16T00:00:00"/>
  </r>
  <r>
    <s v="12-804"/>
    <x v="157"/>
    <s v="CNG, MADRID"/>
    <d v="2012-12-12T00:00:00"/>
    <d v="2012-12-12T00:00:00"/>
  </r>
  <r>
    <s v="12-805"/>
    <x v="158"/>
    <s v="CNG, MADRID"/>
    <d v="2012-02-17T00:00:00"/>
    <d v="2012-02-17T00:00:00"/>
  </r>
  <r>
    <s v="12-806"/>
    <x v="158"/>
    <s v="CNG, MADRID"/>
    <d v="2012-06-16T00:00:00"/>
    <d v="2012-06-16T00:00:00"/>
  </r>
  <r>
    <s v="12-807"/>
    <x v="158"/>
    <s v="CNG, MADRID"/>
    <d v="2012-12-12T00:00:00"/>
    <d v="2012-12-12T00:00:00"/>
  </r>
  <r>
    <s v="12-808"/>
    <x v="159"/>
    <s v="A DETERMINAR"/>
    <d v="2012-01-01T00:00:00"/>
    <d v="2012-12-31T00:00:00"/>
  </r>
  <r>
    <s v="12-809"/>
    <x v="160"/>
    <s v="CNG, MADRID"/>
    <d v="2012-01-01T00:00:00"/>
    <d v="2012-12-31T00:00:00"/>
  </r>
  <r>
    <s v="12-810"/>
    <x v="161"/>
    <s v="A DETERMINAR"/>
    <d v="2012-01-01T00:00:00"/>
    <d v="2012-12-31T00:00:00"/>
  </r>
  <r>
    <s v="12-811"/>
    <x v="162"/>
    <s v="A DETERMINAR"/>
    <d v="2012-07-31T00:00:00"/>
    <d v="2012-07-31T00:00:00"/>
  </r>
  <r>
    <s v="12-900"/>
    <x v="163"/>
    <s v="VILLAITANA G.C. (ALICANTE)"/>
    <d v="2012-05-09T00:00:00"/>
    <d v="2012-05-13T00:00:00"/>
  </r>
  <r>
    <s v="12-901"/>
    <x v="164"/>
    <s v="LAS COLINAS DE CAMPOAMOR(ALICA"/>
    <d v="2012-02-01T00:00:00"/>
    <d v="2012-02-05T00:00:00"/>
  </r>
  <r>
    <s v="12-902"/>
    <x v="165"/>
    <s v="ACHENSEE"/>
    <d v="2012-06-14T00:00:00"/>
    <d v="2012-06-16T00:00:00"/>
  </r>
  <r>
    <s v="12-903"/>
    <x v="166"/>
    <s v="MACHYNYS PENINSULA"/>
    <d v="2012-08-08T00:00:00"/>
    <d v="2012-08-10T00:00:00"/>
  </r>
  <r>
    <s v="12-904"/>
    <x v="167"/>
    <s v="ESTORIL"/>
    <d v="2012-09-04T00:00:00"/>
    <d v="2012-09-08T00:00:00"/>
  </r>
  <r>
    <s v="12-905"/>
    <x v="168"/>
    <s v="ATALAYA PARK"/>
    <d v="2012-05-11T00:00:00"/>
    <d v="2012-05-13T00:00:00"/>
  </r>
  <r>
    <s v="12-906"/>
    <x v="169"/>
    <s v="VILLAITANA"/>
    <d v="2012-03-17T00:00:00"/>
    <d v="2012-03-18T00:00:00"/>
  </r>
  <r>
    <s v="12-907"/>
    <x v="170"/>
    <s v="CALATAYUD"/>
    <d v="2012-10-06T00:00:00"/>
    <d v="2012-10-07T00:00:00"/>
  </r>
  <r>
    <s v="12-908"/>
    <x v="171"/>
    <s v="HUNSTANTON G.C."/>
    <d v="2012-09-19T00:00:00"/>
    <d v="2012-09-21T00:00:00"/>
  </r>
  <r>
    <s v="12-909"/>
    <x v="172"/>
    <s v="LA MANGA"/>
    <d v="2012-02-09T00:00:00"/>
    <d v="2012-02-12T00:00:00"/>
  </r>
  <r>
    <s v="12-910"/>
    <x v="173"/>
    <s v="ACHENSEE"/>
    <d v="2012-06-14T00:00:00"/>
    <d v="2012-06-16T00:00:00"/>
  </r>
  <r>
    <s v="12-911"/>
    <x v="174"/>
    <s v="LUGANO GC"/>
    <d v="2012-09-04T00:00:00"/>
    <d v="2012-09-08T00:00:00"/>
  </r>
  <r>
    <s v="12-912"/>
    <x v="175"/>
    <s v="A DETERMINAR"/>
    <d v="2012-01-01T00:00:00"/>
    <d v="2012-01-01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3" cacheId="0" applyNumberFormats="0" applyBorderFormats="0" applyFontFormats="0" applyPatternFormats="0" applyAlignmentFormats="0" applyWidthHeightFormats="1" dataCaption="Valores" updatedVersion="3" minRefreshableVersion="3" showCalcMbrs="0" useAutoFormatting="1" itemPrintTitles="1" createdVersion="3" indent="0" outline="1" outlineData="1" multipleFieldFilters="0">
  <location ref="A4" firstHeaderRow="0" firstDataRow="0" firstDataCol="0" rowPageCount="1" colPageCount="1"/>
  <pivotFields count="5">
    <pivotField showAll="0"/>
    <pivotField axis="axisPage" showAll="0">
      <items count="177">
        <item x="82"/>
        <item x="73"/>
        <item x="156"/>
        <item x="155"/>
        <item x="162"/>
        <item x="70"/>
        <item x="69"/>
        <item x="142"/>
        <item x="19"/>
        <item x="14"/>
        <item x="13"/>
        <item x="25"/>
        <item x="49"/>
        <item x="44"/>
        <item x="171"/>
        <item x="166"/>
        <item x="51"/>
        <item x="22"/>
        <item x="17"/>
        <item x="84"/>
        <item x="9"/>
        <item x="11"/>
        <item x="53"/>
        <item x="48"/>
        <item x="173"/>
        <item x="39"/>
        <item x="54"/>
        <item x="31"/>
        <item x="21"/>
        <item x="146"/>
        <item x="147"/>
        <item x="123"/>
        <item x="117"/>
        <item x="138"/>
        <item x="122"/>
        <item x="164"/>
        <item x="8"/>
        <item x="118"/>
        <item x="170"/>
        <item x="168"/>
        <item x="163"/>
        <item x="137"/>
        <item x="120"/>
        <item x="121"/>
        <item x="45"/>
        <item x="23"/>
        <item x="165"/>
        <item x="174"/>
        <item x="167"/>
        <item x="18"/>
        <item x="38"/>
        <item x="143"/>
        <item x="35"/>
        <item x="86"/>
        <item x="75"/>
        <item x="37"/>
        <item x="145"/>
        <item x="30"/>
        <item x="52"/>
        <item x="172"/>
        <item x="24"/>
        <item x="47"/>
        <item x="41"/>
        <item x="3"/>
        <item x="58"/>
        <item x="36"/>
        <item x="4"/>
        <item x="29"/>
        <item x="40"/>
        <item x="32"/>
        <item x="136"/>
        <item x="97"/>
        <item x="98"/>
        <item x="28"/>
        <item x="119"/>
        <item x="96"/>
        <item x="16"/>
        <item x="42"/>
        <item x="93"/>
        <item x="94"/>
        <item x="95"/>
        <item x="85"/>
        <item x="88"/>
        <item x="89"/>
        <item x="72"/>
        <item x="157"/>
        <item x="148"/>
        <item x="5"/>
        <item x="55"/>
        <item x="56"/>
        <item x="57"/>
        <item x="99"/>
        <item x="108"/>
        <item x="107"/>
        <item x="109"/>
        <item x="105"/>
        <item x="106"/>
        <item x="103"/>
        <item x="100"/>
        <item x="101"/>
        <item x="104"/>
        <item x="102"/>
        <item x="43"/>
        <item x="15"/>
        <item x="34"/>
        <item x="140"/>
        <item x="6"/>
        <item x="1"/>
        <item x="81"/>
        <item x="144"/>
        <item x="33"/>
        <item x="74"/>
        <item x="7"/>
        <item x="149"/>
        <item x="152"/>
        <item x="150"/>
        <item x="151"/>
        <item x="79"/>
        <item x="129"/>
        <item x="153"/>
        <item x="62"/>
        <item x="61"/>
        <item x="112"/>
        <item x="169"/>
        <item x="46"/>
        <item x="59"/>
        <item x="20"/>
        <item x="161"/>
        <item x="113"/>
        <item x="114"/>
        <item x="115"/>
        <item x="50"/>
        <item x="124"/>
        <item x="126"/>
        <item x="125"/>
        <item x="116"/>
        <item x="65"/>
        <item x="26"/>
        <item x="158"/>
        <item x="67"/>
        <item x="77"/>
        <item x="78"/>
        <item x="10"/>
        <item x="175"/>
        <item x="132"/>
        <item x="0"/>
        <item x="68"/>
        <item x="90"/>
        <item x="2"/>
        <item x="60"/>
        <item x="128"/>
        <item x="71"/>
        <item x="131"/>
        <item x="130"/>
        <item x="133"/>
        <item x="127"/>
        <item x="139"/>
        <item x="154"/>
        <item x="80"/>
        <item x="91"/>
        <item x="64"/>
        <item x="160"/>
        <item x="159"/>
        <item x="134"/>
        <item x="12"/>
        <item x="27"/>
        <item x="111"/>
        <item x="141"/>
        <item x="83"/>
        <item x="92"/>
        <item x="110"/>
        <item x="66"/>
        <item x="87"/>
        <item x="76"/>
        <item x="135"/>
        <item x="63"/>
        <item t="default"/>
      </items>
    </pivotField>
    <pivotField showAll="0"/>
    <pivotField numFmtId="14" showAll="0"/>
    <pivotField numFmtId="14" showAll="0"/>
  </pivotFields>
  <pageFields count="1">
    <pageField fld="1" item="0" hier="-1"/>
  </page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2:P26"/>
  <sheetViews>
    <sheetView showGridLines="0" showZeros="0" workbookViewId="0">
      <selection activeCell="K15" sqref="K15"/>
    </sheetView>
  </sheetViews>
  <sheetFormatPr baseColWidth="10" defaultRowHeight="12.75"/>
  <cols>
    <col min="1" max="1" width="7.42578125" style="86" customWidth="1"/>
    <col min="2" max="2" width="8.140625" style="86" customWidth="1"/>
    <col min="3" max="3" width="6.140625" style="86" customWidth="1"/>
    <col min="4" max="4" width="4.5703125" style="86" customWidth="1"/>
    <col min="5" max="5" width="13.7109375" style="86" customWidth="1"/>
    <col min="6" max="6" width="18.85546875" style="86" customWidth="1"/>
    <col min="7" max="7" width="25.42578125" style="86" customWidth="1"/>
    <col min="8" max="9" width="5.7109375" style="86" customWidth="1"/>
    <col min="10" max="10" width="8.5703125" style="86" customWidth="1"/>
    <col min="11" max="12" width="12.7109375" style="86" customWidth="1"/>
    <col min="13" max="13" width="9" style="86" customWidth="1"/>
    <col min="14" max="14" width="8.42578125" style="86" customWidth="1"/>
    <col min="15" max="16384" width="11.42578125" style="86"/>
  </cols>
  <sheetData>
    <row r="2" spans="1:16" ht="26.25">
      <c r="B2" s="86" t="str">
        <f>F13</f>
        <v>Juna Fco. Sarasti</v>
      </c>
      <c r="C2" s="87"/>
    </row>
    <row r="11" spans="1:16" ht="13.5" thickBot="1"/>
    <row r="12" spans="1:16" s="91" customFormat="1" ht="14.25" thickTop="1" thickBot="1">
      <c r="A12" s="88" t="s">
        <v>27</v>
      </c>
      <c r="B12" s="89" t="s">
        <v>31</v>
      </c>
      <c r="C12" s="89" t="s">
        <v>32</v>
      </c>
      <c r="D12" s="88" t="s">
        <v>33</v>
      </c>
      <c r="E12" s="90" t="s">
        <v>34</v>
      </c>
      <c r="F12" s="262" t="s">
        <v>35</v>
      </c>
      <c r="G12" s="263"/>
      <c r="H12" s="90" t="s">
        <v>48</v>
      </c>
      <c r="I12" s="90" t="s">
        <v>36</v>
      </c>
      <c r="J12" s="90" t="s">
        <v>37</v>
      </c>
      <c r="K12" s="90" t="s">
        <v>38</v>
      </c>
      <c r="L12" s="90" t="s">
        <v>39</v>
      </c>
      <c r="M12" s="90" t="s">
        <v>40</v>
      </c>
      <c r="N12" s="90" t="s">
        <v>41</v>
      </c>
      <c r="O12" s="90" t="s">
        <v>42</v>
      </c>
      <c r="P12" s="90" t="s">
        <v>43</v>
      </c>
    </row>
    <row r="13" spans="1:16" ht="19.5" thickTop="1">
      <c r="A13" s="92">
        <f t="shared" ref="A13:A21" ca="1" si="0">TODAY()</f>
        <v>41407</v>
      </c>
      <c r="B13" s="93"/>
      <c r="C13" s="93"/>
      <c r="D13" s="94" t="s">
        <v>44</v>
      </c>
      <c r="E13" s="95">
        <f>IF(D13="C",65501,7)</f>
        <v>65501</v>
      </c>
      <c r="F13" s="96" t="str">
        <f>Liquidacion!D13</f>
        <v>Juna Fco. Sarasti</v>
      </c>
      <c r="G13" s="97" t="str">
        <f>Liquidacion!D7</f>
        <v>13-017   8200    St. Andrews Links Trophy                     St.Andres Old &amp; New</v>
      </c>
      <c r="H13" s="98" t="str">
        <f>Liquidacion!D7</f>
        <v>13-017   8200    St. Andrews Links Trophy                     St.Andres Old &amp; New</v>
      </c>
      <c r="I13" s="98">
        <v>0</v>
      </c>
      <c r="J13" s="98"/>
      <c r="K13" s="99">
        <f>Liquidacion!H55-Liquidacion!H44-Liquidacion!H45</f>
        <v>0</v>
      </c>
      <c r="L13" s="100"/>
      <c r="M13" s="101"/>
      <c r="N13" s="101"/>
      <c r="O13" s="101"/>
      <c r="P13" s="101">
        <f>Liquidacion!$H$7</f>
        <v>0</v>
      </c>
    </row>
    <row r="14" spans="1:16" ht="18.75">
      <c r="A14" s="92">
        <f t="shared" ca="1" si="0"/>
        <v>41407</v>
      </c>
      <c r="B14" s="93"/>
      <c r="C14" s="93"/>
      <c r="D14" s="94" t="s">
        <v>44</v>
      </c>
      <c r="E14" s="102">
        <v>65500</v>
      </c>
      <c r="F14" s="103" t="str">
        <f>Liquidacion!D13</f>
        <v>Juna Fco. Sarasti</v>
      </c>
      <c r="G14" s="104" t="str">
        <f>Liquidacion!D7</f>
        <v>13-017   8200    St. Andrews Links Trophy                     St.Andres Old &amp; New</v>
      </c>
      <c r="H14" s="98" t="str">
        <f>Liquidacion!D7</f>
        <v>13-017   8200    St. Andrews Links Trophy                     St.Andres Old &amp; New</v>
      </c>
      <c r="I14" s="98">
        <v>0</v>
      </c>
      <c r="J14" s="98"/>
      <c r="K14" s="99">
        <f>Liquidacion!H44</f>
        <v>0</v>
      </c>
      <c r="L14" s="100"/>
      <c r="M14" s="101"/>
      <c r="N14" s="101"/>
      <c r="O14" s="101"/>
      <c r="P14" s="101">
        <f>Liquidacion!$H$7</f>
        <v>0</v>
      </c>
    </row>
    <row r="15" spans="1:16" ht="18.75">
      <c r="A15" s="92">
        <f t="shared" ca="1" si="0"/>
        <v>41407</v>
      </c>
      <c r="B15" s="93"/>
      <c r="C15" s="105"/>
      <c r="D15" s="94" t="s">
        <v>44</v>
      </c>
      <c r="E15" s="102">
        <v>62907006</v>
      </c>
      <c r="F15" s="103" t="str">
        <f>Liquidacion!D13</f>
        <v>Juna Fco. Sarasti</v>
      </c>
      <c r="G15" s="104" t="str">
        <f>Liquidacion!D7</f>
        <v>13-017   8200    St. Andrews Links Trophy                     St.Andres Old &amp; New</v>
      </c>
      <c r="H15" s="98" t="str">
        <f>Liquidacion!D7</f>
        <v>13-017   8200    St. Andrews Links Trophy                     St.Andres Old &amp; New</v>
      </c>
      <c r="I15" s="98"/>
      <c r="J15" s="98"/>
      <c r="K15" s="99">
        <f>Liquidacion!H45</f>
        <v>0</v>
      </c>
      <c r="L15" s="100"/>
      <c r="M15" s="101"/>
      <c r="N15" s="101"/>
      <c r="O15" s="101"/>
      <c r="P15" s="101">
        <f>Liquidacion!$H$7</f>
        <v>0</v>
      </c>
    </row>
    <row r="16" spans="1:16" ht="18.75">
      <c r="A16" s="92">
        <f t="shared" ca="1" si="0"/>
        <v>41407</v>
      </c>
      <c r="B16" s="93"/>
      <c r="C16" s="105"/>
      <c r="D16" s="94" t="s">
        <v>83</v>
      </c>
      <c r="E16" s="102"/>
      <c r="F16" s="103" t="s">
        <v>47</v>
      </c>
      <c r="G16" s="104" t="str">
        <f>F14</f>
        <v>Juna Fco. Sarasti</v>
      </c>
      <c r="H16" s="98"/>
      <c r="I16" s="98"/>
      <c r="J16" s="98"/>
      <c r="K16" s="99"/>
      <c r="L16" s="99">
        <f>Liquidacion!H65</f>
        <v>0</v>
      </c>
      <c r="M16" s="101"/>
      <c r="N16" s="101"/>
      <c r="O16" s="101">
        <f>Liquidacion!G13</f>
        <v>0</v>
      </c>
      <c r="P16" s="101">
        <f>Liquidacion!$H$7</f>
        <v>0</v>
      </c>
    </row>
    <row r="17" spans="1:16" ht="18.75">
      <c r="A17" s="92">
        <f t="shared" ca="1" si="0"/>
        <v>41407</v>
      </c>
      <c r="B17" s="93"/>
      <c r="C17" s="105"/>
      <c r="D17" s="260" t="str">
        <f>IF(Liquidacion!A65=0,"","P")</f>
        <v/>
      </c>
      <c r="E17" s="102">
        <f>IF(D17="B",7,)</f>
        <v>0</v>
      </c>
      <c r="F17" s="103">
        <f>IF(D17="B",Liquidacion!A65,)</f>
        <v>0</v>
      </c>
      <c r="G17" s="104">
        <f>IF(D17="B",Liquidacion!$D$7,)</f>
        <v>0</v>
      </c>
      <c r="H17" s="98"/>
      <c r="I17" s="98"/>
      <c r="J17" s="98"/>
      <c r="K17" s="99">
        <f>IF(D17="P",Liquidacion!B65,)</f>
        <v>0</v>
      </c>
      <c r="L17" s="99"/>
      <c r="M17" s="101"/>
      <c r="N17" s="101"/>
      <c r="O17" s="101">
        <f>F17</f>
        <v>0</v>
      </c>
      <c r="P17" s="101">
        <f>Liquidacion!$H$7</f>
        <v>0</v>
      </c>
    </row>
    <row r="18" spans="1:16" ht="18.75">
      <c r="A18" s="92">
        <f t="shared" ca="1" si="0"/>
        <v>41407</v>
      </c>
      <c r="B18" s="93"/>
      <c r="C18" s="105"/>
      <c r="D18" s="94" t="str">
        <f>IF(Liquidacion!A66=0,"","P")</f>
        <v/>
      </c>
      <c r="E18" s="102">
        <f>IF(D18="B",7,)</f>
        <v>0</v>
      </c>
      <c r="F18" s="103">
        <f>IF(D18="B",Liquidacion!A66,)</f>
        <v>0</v>
      </c>
      <c r="G18" s="104">
        <f>IF(D18="B",Liquidacion!$D$7,)</f>
        <v>0</v>
      </c>
      <c r="H18" s="98"/>
      <c r="I18" s="98"/>
      <c r="J18" s="98"/>
      <c r="K18" s="99">
        <f>IF(D18="P",Liquidacion!B66,)</f>
        <v>0</v>
      </c>
      <c r="L18" s="99"/>
      <c r="M18" s="101"/>
      <c r="N18" s="101"/>
      <c r="O18" s="101">
        <f>F18</f>
        <v>0</v>
      </c>
      <c r="P18" s="101">
        <f>Liquidacion!$H$7</f>
        <v>0</v>
      </c>
    </row>
    <row r="19" spans="1:16" ht="18.75">
      <c r="A19" s="92">
        <f t="shared" ca="1" si="0"/>
        <v>41407</v>
      </c>
      <c r="B19" s="93"/>
      <c r="C19" s="105"/>
      <c r="D19" s="94" t="str">
        <f>IF(Liquidacion!A67=0,"","P")</f>
        <v/>
      </c>
      <c r="E19" s="102">
        <f>IF(D19="B",7,)</f>
        <v>0</v>
      </c>
      <c r="F19" s="103">
        <f>IF(D19="B",Liquidacion!A67,)</f>
        <v>0</v>
      </c>
      <c r="G19" s="104">
        <f>IF(D19="B",Liquidacion!$D$7,)</f>
        <v>0</v>
      </c>
      <c r="H19" s="98"/>
      <c r="I19" s="98"/>
      <c r="J19" s="98"/>
      <c r="K19" s="99">
        <f>IF(D19="P",Liquidacion!B67,)</f>
        <v>0</v>
      </c>
      <c r="L19" s="100"/>
      <c r="M19" s="101"/>
      <c r="N19" s="101"/>
      <c r="O19" s="101">
        <f>F19</f>
        <v>0</v>
      </c>
      <c r="P19" s="101">
        <f>Liquidacion!$H$7</f>
        <v>0</v>
      </c>
    </row>
    <row r="20" spans="1:16" ht="18.75">
      <c r="A20" s="92">
        <f t="shared" ca="1" si="0"/>
        <v>41407</v>
      </c>
      <c r="B20" s="93"/>
      <c r="C20" s="105"/>
      <c r="D20" s="94" t="str">
        <f>IF(Liquidacion!A68=0,"","P")</f>
        <v/>
      </c>
      <c r="E20" s="102">
        <f>IF(D20="B",7,)</f>
        <v>0</v>
      </c>
      <c r="F20" s="103">
        <f>IF(D20="B",Liquidacion!A68,)</f>
        <v>0</v>
      </c>
      <c r="G20" s="104">
        <f>IF(D20="B",Liquidacion!$D$7,)</f>
        <v>0</v>
      </c>
      <c r="H20" s="98"/>
      <c r="I20" s="98"/>
      <c r="J20" s="98"/>
      <c r="K20" s="99">
        <f>IF(D20="P",Liquidacion!B68,)</f>
        <v>0</v>
      </c>
      <c r="L20" s="100"/>
      <c r="M20" s="101"/>
      <c r="N20" s="101"/>
      <c r="O20" s="101">
        <f>F20</f>
        <v>0</v>
      </c>
      <c r="P20" s="101">
        <f>Liquidacion!$H$7</f>
        <v>0</v>
      </c>
    </row>
    <row r="21" spans="1:16" ht="18.75">
      <c r="A21" s="92">
        <f t="shared" ca="1" si="0"/>
        <v>41407</v>
      </c>
      <c r="B21" s="93"/>
      <c r="C21" s="93"/>
      <c r="D21" s="94" t="str">
        <f>IF(Liquidacion!A69=0,"","P")</f>
        <v/>
      </c>
      <c r="E21" s="102">
        <f>IF(D21="B",7,)</f>
        <v>0</v>
      </c>
      <c r="F21" s="103">
        <f>IF(D21="B",Liquidacion!A69,)</f>
        <v>0</v>
      </c>
      <c r="G21" s="104">
        <f>IF(D21="B",Liquidacion!$D$7,)</f>
        <v>0</v>
      </c>
      <c r="H21" s="98"/>
      <c r="I21" s="98"/>
      <c r="J21" s="98"/>
      <c r="K21" s="99">
        <f>IF(D21="P",Liquidacion!B69,)</f>
        <v>0</v>
      </c>
      <c r="L21" s="100"/>
      <c r="M21" s="101"/>
      <c r="N21" s="101"/>
      <c r="O21" s="101">
        <f>F21</f>
        <v>0</v>
      </c>
      <c r="P21" s="101">
        <f>Liquidacion!$H$7</f>
        <v>0</v>
      </c>
    </row>
    <row r="22" spans="1:16" ht="42.75" customHeight="1">
      <c r="F22" s="106" t="str">
        <f>IF(K22=L22,"El Asiento está cuadrado","El Asiento NO está cuadrado")</f>
        <v>El Asiento está cuadrado</v>
      </c>
      <c r="G22" s="107"/>
      <c r="K22" s="108">
        <f>SUM(K13:K21)</f>
        <v>0</v>
      </c>
      <c r="L22" s="108">
        <f>SUM(L13:L21)</f>
        <v>0</v>
      </c>
    </row>
    <row r="23" spans="1:16" ht="15.75">
      <c r="D23" s="36" t="s">
        <v>44</v>
      </c>
      <c r="E23" s="36" t="s">
        <v>45</v>
      </c>
      <c r="F23" s="109"/>
      <c r="G23" s="110"/>
    </row>
    <row r="26" spans="1:16">
      <c r="A26" s="86" t="s">
        <v>46</v>
      </c>
      <c r="C26" s="111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8" priority="1" stopIfTrue="1">
      <formula>$K$13=0</formula>
    </cfRule>
  </conditionalFormatting>
  <conditionalFormatting sqref="I14:J19 H16:H19">
    <cfRule type="expression" dxfId="7" priority="2" stopIfTrue="1">
      <formula>$K$14=0</formula>
    </cfRule>
  </conditionalFormatting>
  <conditionalFormatting sqref="H20:J20">
    <cfRule type="expression" dxfId="6" priority="3" stopIfTrue="1">
      <formula>$K$20=0</formula>
    </cfRule>
  </conditionalFormatting>
  <conditionalFormatting sqref="H21:J21">
    <cfRule type="expression" dxfId="5" priority="4" stopIfTrue="1">
      <formula>$K$21=0</formula>
    </cfRule>
  </conditionalFormatting>
  <conditionalFormatting sqref="F22">
    <cfRule type="expression" dxfId="4" priority="5" stopIfTrue="1">
      <formula>K22&lt;&gt;L22</formula>
    </cfRule>
  </conditionalFormatting>
  <dataValidations count="1">
    <dataValidation type="list" allowBlank="1" showInputMessage="1" showErrorMessage="1" sqref="D13">
      <formula1>$D$23:$E$23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A2:O278"/>
  <sheetViews>
    <sheetView showGridLines="0" showZeros="0" tabSelected="1" zoomScale="75" workbookViewId="0">
      <selection activeCell="G36" sqref="G36"/>
    </sheetView>
  </sheetViews>
  <sheetFormatPr baseColWidth="10" defaultRowHeight="12.75" outlineLevelRow="1"/>
  <cols>
    <col min="1" max="1" width="12.7109375" style="34" customWidth="1"/>
    <col min="2" max="2" width="22.28515625" style="34" customWidth="1"/>
    <col min="3" max="3" width="5.7109375" style="34" customWidth="1"/>
    <col min="4" max="4" width="22.28515625" style="34" customWidth="1"/>
    <col min="5" max="5" width="13.42578125" style="34" customWidth="1"/>
    <col min="6" max="6" width="41.28515625" style="34" customWidth="1"/>
    <col min="7" max="7" width="27.85546875" style="34" customWidth="1"/>
    <col min="8" max="8" width="41.7109375" style="34" customWidth="1"/>
    <col min="9" max="9" width="11.7109375" style="34" bestFit="1" customWidth="1"/>
    <col min="10" max="10" width="35.7109375" style="34" customWidth="1"/>
    <col min="11" max="13" width="11.42578125" style="34"/>
    <col min="14" max="14" width="12.5703125" style="34" bestFit="1" customWidth="1"/>
    <col min="15" max="16384" width="11.42578125" style="34"/>
  </cols>
  <sheetData>
    <row r="2" spans="1:12" ht="36">
      <c r="B2" s="282" t="s">
        <v>0</v>
      </c>
      <c r="C2" s="283"/>
      <c r="D2" s="283"/>
      <c r="E2" s="283"/>
      <c r="F2" s="283"/>
      <c r="G2" s="283"/>
      <c r="H2" s="283"/>
    </row>
    <row r="4" spans="1:12" ht="18.75">
      <c r="C4" s="145"/>
    </row>
    <row r="6" spans="1:12" ht="18.75">
      <c r="D6" s="217" t="s">
        <v>525</v>
      </c>
      <c r="H6" s="217" t="s">
        <v>131</v>
      </c>
    </row>
    <row r="7" spans="1:12" ht="22.5" customHeight="1">
      <c r="B7" s="41" t="s">
        <v>1055</v>
      </c>
      <c r="D7" s="290" t="s">
        <v>1499</v>
      </c>
      <c r="E7" s="291"/>
      <c r="F7" s="291"/>
      <c r="G7" s="291"/>
      <c r="H7" s="115"/>
      <c r="I7" s="224" t="s">
        <v>122</v>
      </c>
      <c r="J7" s="225" t="s">
        <v>111</v>
      </c>
      <c r="K7" s="142" t="str">
        <f>CONCATENATE(I7," - ",J7)</f>
        <v>01 - Absoluto masculino</v>
      </c>
      <c r="L7" s="142"/>
    </row>
    <row r="8" spans="1:12" ht="12" customHeight="1">
      <c r="A8" s="146"/>
      <c r="B8" s="147"/>
      <c r="C8" s="148"/>
      <c r="D8" s="149"/>
      <c r="E8" s="150"/>
      <c r="F8" s="150"/>
      <c r="G8" s="151"/>
      <c r="H8" s="150"/>
      <c r="I8" s="224" t="s">
        <v>123</v>
      </c>
      <c r="J8" s="225" t="s">
        <v>112</v>
      </c>
      <c r="K8" s="142" t="str">
        <f t="shared" ref="K8:K34" si="0">CONCATENATE(I8," - ",J8)</f>
        <v>02 - Absoluto femenino</v>
      </c>
      <c r="L8" s="142"/>
    </row>
    <row r="9" spans="1:12" ht="22.5" customHeight="1">
      <c r="A9" s="146"/>
      <c r="B9" s="152" t="s">
        <v>26</v>
      </c>
      <c r="D9" s="37" t="s">
        <v>103</v>
      </c>
      <c r="E9" s="285" t="str">
        <f>RIGHT(D7,20)</f>
        <v xml:space="preserve"> St.Andres Old &amp; New</v>
      </c>
      <c r="F9" s="286"/>
      <c r="G9" s="37" t="s">
        <v>78</v>
      </c>
      <c r="H9" s="218" t="str">
        <f>E9</f>
        <v xml:space="preserve"> St.Andres Old &amp; New</v>
      </c>
      <c r="I9" s="224" t="s">
        <v>124</v>
      </c>
      <c r="J9" s="225" t="s">
        <v>113</v>
      </c>
      <c r="K9" s="142" t="str">
        <f t="shared" si="0"/>
        <v>03 - Profesional</v>
      </c>
      <c r="L9" s="142"/>
    </row>
    <row r="10" spans="1:12" ht="12" customHeight="1">
      <c r="A10" s="146"/>
      <c r="B10" s="152"/>
      <c r="C10" s="148"/>
      <c r="D10" s="145"/>
      <c r="E10" s="40"/>
      <c r="F10" s="40"/>
      <c r="G10" s="40"/>
      <c r="H10" s="40"/>
      <c r="I10" s="224" t="s">
        <v>125</v>
      </c>
      <c r="J10" s="225" t="s">
        <v>114</v>
      </c>
      <c r="K10" s="142" t="str">
        <f t="shared" si="0"/>
        <v>04 - Juvenil Alta Competición</v>
      </c>
      <c r="L10" s="142"/>
    </row>
    <row r="11" spans="1:12" ht="22.5" customHeight="1">
      <c r="A11" s="146"/>
      <c r="B11" s="152" t="s">
        <v>27</v>
      </c>
      <c r="D11" s="38" t="s">
        <v>103</v>
      </c>
      <c r="E11" s="254"/>
      <c r="F11" s="255" t="s">
        <v>1500</v>
      </c>
      <c r="G11" s="39" t="s">
        <v>78</v>
      </c>
      <c r="H11" s="226" t="s">
        <v>1501</v>
      </c>
      <c r="I11" s="224" t="s">
        <v>126</v>
      </c>
      <c r="J11" s="225" t="s">
        <v>115</v>
      </c>
      <c r="K11" s="142" t="str">
        <f t="shared" si="0"/>
        <v>05 - Juvenil Estatal</v>
      </c>
      <c r="L11" s="142"/>
    </row>
    <row r="12" spans="1:12" ht="17.25" customHeight="1">
      <c r="A12" s="146"/>
      <c r="B12" s="152"/>
      <c r="C12" s="148"/>
      <c r="D12" s="217" t="s">
        <v>130</v>
      </c>
      <c r="E12" s="40"/>
      <c r="F12" s="40"/>
      <c r="G12" s="217"/>
      <c r="H12" s="217"/>
      <c r="I12" s="224" t="s">
        <v>127</v>
      </c>
      <c r="J12" s="225" t="s">
        <v>116</v>
      </c>
      <c r="K12" s="142" t="str">
        <f t="shared" si="0"/>
        <v>06 - Cadetes Alta Competición</v>
      </c>
      <c r="L12" s="142"/>
    </row>
    <row r="13" spans="1:12" ht="22.5" customHeight="1">
      <c r="A13" s="146"/>
      <c r="B13" s="152" t="s">
        <v>64</v>
      </c>
      <c r="D13" s="276" t="s">
        <v>1505</v>
      </c>
      <c r="E13" s="284"/>
      <c r="F13" s="281"/>
      <c r="G13" s="40"/>
      <c r="H13" s="40"/>
      <c r="I13" s="224" t="s">
        <v>128</v>
      </c>
      <c r="J13" s="225" t="s">
        <v>117</v>
      </c>
      <c r="K13" s="142" t="str">
        <f t="shared" si="0"/>
        <v>07 - Cadetes Estatal</v>
      </c>
      <c r="L13" s="142"/>
    </row>
    <row r="14" spans="1:12" ht="17.25" customHeight="1">
      <c r="A14" s="146"/>
      <c r="B14" s="152"/>
      <c r="C14" s="148"/>
      <c r="D14" s="217" t="s">
        <v>130</v>
      </c>
      <c r="E14" s="40"/>
      <c r="F14" s="217"/>
      <c r="G14" s="217"/>
      <c r="H14" s="40"/>
      <c r="I14" s="224" t="s">
        <v>129</v>
      </c>
      <c r="J14" s="225" t="s">
        <v>118</v>
      </c>
      <c r="K14" s="142" t="str">
        <f t="shared" si="0"/>
        <v>08 - Arbitros Alta Competición</v>
      </c>
      <c r="L14" s="142"/>
    </row>
    <row r="15" spans="1:12" ht="22.5" customHeight="1">
      <c r="B15" s="152" t="s">
        <v>28</v>
      </c>
      <c r="C15" s="148"/>
      <c r="D15" s="287" t="s">
        <v>1502</v>
      </c>
      <c r="E15" s="288"/>
      <c r="F15" s="288"/>
      <c r="G15" s="288"/>
      <c r="H15" s="289"/>
      <c r="I15" s="224" t="s">
        <v>1034</v>
      </c>
      <c r="J15" s="225" t="s">
        <v>1017</v>
      </c>
      <c r="K15" s="142" t="str">
        <f t="shared" si="0"/>
        <v>09 - Arbitros Estatal</v>
      </c>
      <c r="L15" s="142"/>
    </row>
    <row r="16" spans="1:12" ht="22.5" customHeight="1">
      <c r="A16" s="265"/>
      <c r="B16" s="265"/>
      <c r="C16" s="148"/>
      <c r="D16" s="287" t="s">
        <v>1503</v>
      </c>
      <c r="E16" s="288"/>
      <c r="F16" s="288"/>
      <c r="G16" s="288"/>
      <c r="H16" s="289"/>
      <c r="I16" s="224" t="s">
        <v>1035</v>
      </c>
      <c r="J16" s="225" t="s">
        <v>1018</v>
      </c>
      <c r="K16" s="142" t="str">
        <f t="shared" si="0"/>
        <v>10 - Seniors</v>
      </c>
      <c r="L16" s="142"/>
    </row>
    <row r="17" spans="1:12" ht="22.5" customHeight="1">
      <c r="A17" s="265"/>
      <c r="B17" s="265"/>
      <c r="C17" s="148"/>
      <c r="D17" s="287"/>
      <c r="E17" s="288"/>
      <c r="F17" s="288"/>
      <c r="G17" s="288"/>
      <c r="H17" s="289"/>
      <c r="I17" s="224" t="s">
        <v>1036</v>
      </c>
      <c r="J17" s="225" t="s">
        <v>1019</v>
      </c>
      <c r="K17" s="142" t="str">
        <f t="shared" si="0"/>
        <v>11 - Becados Residencia Blume</v>
      </c>
      <c r="L17" s="142"/>
    </row>
    <row r="18" spans="1:12" ht="22.5" customHeight="1">
      <c r="A18" s="265"/>
      <c r="B18" s="265"/>
      <c r="C18" s="148"/>
      <c r="D18" s="287" t="s">
        <v>1504</v>
      </c>
      <c r="E18" s="288"/>
      <c r="F18" s="288"/>
      <c r="G18" s="288"/>
      <c r="H18" s="289"/>
      <c r="I18" s="224" t="s">
        <v>1037</v>
      </c>
      <c r="J18" s="225" t="s">
        <v>1020</v>
      </c>
      <c r="K18" s="142" t="str">
        <f t="shared" si="0"/>
        <v>12 - Campos-Slope System</v>
      </c>
      <c r="L18" s="142"/>
    </row>
    <row r="19" spans="1:12" ht="22.5" customHeight="1">
      <c r="A19" s="265"/>
      <c r="B19" s="265"/>
      <c r="C19" s="148"/>
      <c r="D19" s="276"/>
      <c r="E19" s="284"/>
      <c r="F19" s="284"/>
      <c r="G19" s="284"/>
      <c r="H19" s="281"/>
      <c r="I19" s="224" t="s">
        <v>1038</v>
      </c>
      <c r="J19" s="225" t="s">
        <v>1021</v>
      </c>
      <c r="K19" s="142" t="str">
        <f t="shared" si="0"/>
        <v>13 - Formación C.T. Reglas</v>
      </c>
      <c r="L19" s="142"/>
    </row>
    <row r="20" spans="1:12" ht="22.5" customHeight="1">
      <c r="A20" s="265"/>
      <c r="B20" s="265"/>
      <c r="C20" s="148"/>
      <c r="D20" s="287"/>
      <c r="E20" s="288"/>
      <c r="F20" s="288"/>
      <c r="G20" s="288"/>
      <c r="H20" s="289"/>
      <c r="I20" s="224" t="s">
        <v>1039</v>
      </c>
      <c r="J20" s="225" t="s">
        <v>1022</v>
      </c>
      <c r="K20" s="142" t="str">
        <f t="shared" si="0"/>
        <v>14 - Formación C.T. Juvenil</v>
      </c>
      <c r="L20" s="142"/>
    </row>
    <row r="21" spans="1:12" ht="22.5" customHeight="1">
      <c r="A21" s="265"/>
      <c r="B21" s="265"/>
      <c r="C21" s="148"/>
      <c r="D21" s="287"/>
      <c r="E21" s="288"/>
      <c r="F21" s="288"/>
      <c r="G21" s="288"/>
      <c r="H21" s="289"/>
      <c r="I21" s="224" t="s">
        <v>1040</v>
      </c>
      <c r="J21" s="225" t="s">
        <v>1023</v>
      </c>
      <c r="K21" s="142" t="str">
        <f t="shared" si="0"/>
        <v>15 - Formación C.T. Profesional</v>
      </c>
      <c r="L21" s="142"/>
    </row>
    <row r="22" spans="1:12" ht="22.5" customHeight="1">
      <c r="A22" s="265"/>
      <c r="B22" s="265"/>
      <c r="C22" s="148"/>
      <c r="D22" s="287"/>
      <c r="E22" s="288"/>
      <c r="F22" s="288"/>
      <c r="G22" s="288"/>
      <c r="H22" s="289"/>
      <c r="I22" s="224" t="s">
        <v>1041</v>
      </c>
      <c r="J22" s="225" t="s">
        <v>1024</v>
      </c>
      <c r="K22" s="142" t="str">
        <f t="shared" si="0"/>
        <v>16 - Reuniones</v>
      </c>
      <c r="L22" s="142"/>
    </row>
    <row r="23" spans="1:12" ht="22.5" customHeight="1">
      <c r="A23" s="265"/>
      <c r="B23" s="265"/>
      <c r="C23" s="148"/>
      <c r="D23" s="287"/>
      <c r="E23" s="288"/>
      <c r="F23" s="288"/>
      <c r="G23" s="288"/>
      <c r="H23" s="289"/>
      <c r="I23" s="224" t="s">
        <v>1042</v>
      </c>
      <c r="J23" s="225" t="s">
        <v>1025</v>
      </c>
      <c r="K23" s="142" t="str">
        <f t="shared" si="0"/>
        <v>17 - Médicos-Dopaje</v>
      </c>
      <c r="L23" s="142"/>
    </row>
    <row r="24" spans="1:12" ht="22.5" customHeight="1">
      <c r="C24" s="148"/>
      <c r="D24" s="287"/>
      <c r="E24" s="288"/>
      <c r="F24" s="288"/>
      <c r="G24" s="288"/>
      <c r="H24" s="289"/>
      <c r="I24" s="224" t="s">
        <v>1043</v>
      </c>
      <c r="J24" s="225" t="s">
        <v>1026</v>
      </c>
      <c r="K24" s="142" t="str">
        <f t="shared" si="0"/>
        <v>18 - Masculino Estatal</v>
      </c>
      <c r="L24" s="142"/>
    </row>
    <row r="25" spans="1:12" ht="17.25" customHeight="1">
      <c r="C25" s="148"/>
      <c r="D25" s="217" t="s">
        <v>130</v>
      </c>
      <c r="E25" s="40"/>
      <c r="F25" s="217" t="s">
        <v>130</v>
      </c>
      <c r="G25" s="217" t="s">
        <v>130</v>
      </c>
      <c r="H25" s="217" t="s">
        <v>130</v>
      </c>
      <c r="I25" s="224" t="s">
        <v>1044</v>
      </c>
      <c r="J25" s="225" t="s">
        <v>1027</v>
      </c>
      <c r="K25" s="142" t="str">
        <f t="shared" si="0"/>
        <v>19 - Formación C.T. Femenino</v>
      </c>
      <c r="L25" s="142"/>
    </row>
    <row r="26" spans="1:12" ht="22.5" customHeight="1">
      <c r="B26" s="152" t="s">
        <v>62</v>
      </c>
      <c r="D26" s="276"/>
      <c r="E26" s="281"/>
      <c r="F26" s="250"/>
      <c r="G26" s="113"/>
      <c r="H26" s="227"/>
      <c r="I26" s="224" t="s">
        <v>1045</v>
      </c>
      <c r="J26" s="225" t="s">
        <v>1028</v>
      </c>
      <c r="K26" s="142" t="str">
        <f t="shared" si="0"/>
        <v>20 - Comité de Greenes</v>
      </c>
      <c r="L26" s="142"/>
    </row>
    <row r="27" spans="1:12" ht="17.25" customHeight="1">
      <c r="C27" s="148"/>
      <c r="D27" s="217" t="s">
        <v>130</v>
      </c>
      <c r="E27" s="40"/>
      <c r="F27" s="40"/>
      <c r="G27" s="217" t="s">
        <v>130</v>
      </c>
      <c r="H27" s="40"/>
      <c r="I27" s="224" t="s">
        <v>1046</v>
      </c>
      <c r="J27" s="225" t="s">
        <v>1029</v>
      </c>
      <c r="K27" s="142" t="str">
        <f t="shared" si="0"/>
        <v>21 - Infantil-Alta Competición</v>
      </c>
      <c r="L27" s="142"/>
    </row>
    <row r="28" spans="1:12" ht="22.5" customHeight="1">
      <c r="B28" s="152" t="s">
        <v>63</v>
      </c>
      <c r="D28" s="276"/>
      <c r="E28" s="277"/>
      <c r="F28" s="278"/>
      <c r="G28" s="279"/>
      <c r="H28" s="280"/>
      <c r="I28" s="224" t="s">
        <v>1047</v>
      </c>
      <c r="J28" s="225" t="s">
        <v>1030</v>
      </c>
      <c r="K28" s="142" t="str">
        <f t="shared" si="0"/>
        <v>22 - Infantil-Estatal</v>
      </c>
      <c r="L28" s="142"/>
    </row>
    <row r="29" spans="1:12" ht="17.25" customHeight="1">
      <c r="C29" s="148"/>
      <c r="D29" s="217" t="s">
        <v>130</v>
      </c>
      <c r="E29" s="40"/>
      <c r="F29" s="217" t="s">
        <v>66</v>
      </c>
      <c r="G29" s="217" t="s">
        <v>130</v>
      </c>
      <c r="H29" s="217" t="s">
        <v>66</v>
      </c>
      <c r="I29" s="224" t="s">
        <v>1048</v>
      </c>
      <c r="J29" s="225" t="s">
        <v>1031</v>
      </c>
      <c r="K29" s="142" t="str">
        <f t="shared" si="0"/>
        <v>23 - Formación C.T.Campos</v>
      </c>
      <c r="L29" s="142"/>
    </row>
    <row r="30" spans="1:12" ht="22.5" customHeight="1">
      <c r="B30" s="152" t="s">
        <v>65</v>
      </c>
      <c r="D30" s="276"/>
      <c r="E30" s="281"/>
      <c r="F30" s="112"/>
      <c r="G30" s="113"/>
      <c r="H30" s="227"/>
      <c r="I30" s="224" t="s">
        <v>1049</v>
      </c>
      <c r="J30" s="225" t="s">
        <v>1032</v>
      </c>
      <c r="K30" s="142" t="str">
        <f t="shared" si="0"/>
        <v>24 - Femenino Estatal</v>
      </c>
      <c r="L30" s="142"/>
    </row>
    <row r="31" spans="1:12" ht="22.5" customHeight="1">
      <c r="B31" s="143" t="s">
        <v>518</v>
      </c>
      <c r="D31" s="276"/>
      <c r="E31" s="281"/>
      <c r="F31" s="112"/>
      <c r="G31" s="113"/>
      <c r="H31" s="227"/>
      <c r="I31" s="224" t="s">
        <v>1050</v>
      </c>
      <c r="J31" s="225" t="s">
        <v>119</v>
      </c>
      <c r="K31" s="142" t="str">
        <f t="shared" si="0"/>
        <v>25 - Profesional Estatal</v>
      </c>
      <c r="L31" s="142"/>
    </row>
    <row r="32" spans="1:12">
      <c r="D32" s="153" t="str">
        <f>CONCATENATE(D30," ",E30)</f>
        <v xml:space="preserve"> </v>
      </c>
      <c r="E32" s="153" t="str">
        <f>CONCATENATE(D31," ",F31)</f>
        <v xml:space="preserve"> </v>
      </c>
      <c r="F32" s="153" t="str">
        <f>CONCATENATE(G30," ",H30)</f>
        <v xml:space="preserve"> </v>
      </c>
      <c r="G32" s="153" t="str">
        <f>CONCATENATE(G31," ",H31)</f>
        <v xml:space="preserve"> </v>
      </c>
      <c r="H32" s="153"/>
      <c r="I32" s="224" t="s">
        <v>1051</v>
      </c>
      <c r="J32" s="225" t="s">
        <v>120</v>
      </c>
      <c r="K32" s="142" t="str">
        <f t="shared" si="0"/>
        <v>26 - Femenino Sub-18</v>
      </c>
      <c r="L32" s="142"/>
    </row>
    <row r="33" spans="1:12" ht="24" thickBot="1">
      <c r="A33" s="41" t="s">
        <v>49</v>
      </c>
      <c r="B33" s="42"/>
      <c r="D33" s="43"/>
      <c r="E33" s="44" t="s">
        <v>8</v>
      </c>
      <c r="F33" s="44" t="s">
        <v>50</v>
      </c>
      <c r="G33" s="45"/>
      <c r="H33" s="41" t="s">
        <v>6</v>
      </c>
      <c r="I33" s="224" t="s">
        <v>1052</v>
      </c>
      <c r="J33" s="225" t="s">
        <v>121</v>
      </c>
      <c r="K33" s="142" t="str">
        <f t="shared" si="0"/>
        <v>27 - TECNIFICACION</v>
      </c>
      <c r="L33" s="142"/>
    </row>
    <row r="34" spans="1:12" ht="24" thickBot="1">
      <c r="A34" s="274"/>
      <c r="B34" s="275"/>
      <c r="C34" s="46" t="s">
        <v>5</v>
      </c>
      <c r="D34" s="219">
        <v>600</v>
      </c>
      <c r="E34" s="114" t="s">
        <v>51</v>
      </c>
      <c r="F34" s="47">
        <v>1</v>
      </c>
      <c r="G34" s="45"/>
      <c r="H34" s="154">
        <f>A34+(D34*1/F34)</f>
        <v>600</v>
      </c>
      <c r="I34" s="224" t="s">
        <v>1053</v>
      </c>
      <c r="J34" s="225" t="s">
        <v>1033</v>
      </c>
      <c r="K34" s="142" t="str">
        <f t="shared" si="0"/>
        <v>28 - Formación C.T. Masculino</v>
      </c>
      <c r="L34" s="142"/>
    </row>
    <row r="35" spans="1:12" ht="22.5" customHeight="1">
      <c r="A35" s="155"/>
      <c r="B35" s="156"/>
      <c r="C35" s="157"/>
      <c r="D35" s="158"/>
      <c r="E35" s="159"/>
      <c r="F35" s="160"/>
      <c r="G35" s="159"/>
      <c r="H35" s="161"/>
      <c r="I35" s="142" t="s">
        <v>52</v>
      </c>
      <c r="J35" s="142"/>
      <c r="K35" s="142"/>
      <c r="L35" s="142"/>
    </row>
    <row r="36" spans="1:12" ht="24" customHeight="1">
      <c r="A36" s="41" t="s">
        <v>132</v>
      </c>
      <c r="B36" s="156"/>
      <c r="C36" s="157"/>
      <c r="D36" s="272" t="s">
        <v>1506</v>
      </c>
      <c r="E36" s="273"/>
      <c r="F36" s="160"/>
      <c r="G36" s="159"/>
      <c r="H36" s="161"/>
      <c r="I36" s="229" t="s">
        <v>51</v>
      </c>
      <c r="J36" s="142"/>
      <c r="K36" s="142"/>
      <c r="L36" s="142"/>
    </row>
    <row r="37" spans="1:12">
      <c r="I37" s="2" t="s">
        <v>53</v>
      </c>
      <c r="J37" s="35"/>
    </row>
    <row r="38" spans="1:12" ht="32.25" customHeight="1">
      <c r="A38" s="269" t="s">
        <v>7</v>
      </c>
      <c r="B38" s="270"/>
      <c r="C38" s="270"/>
      <c r="D38" s="270"/>
      <c r="E38" s="270"/>
      <c r="F38" s="270"/>
      <c r="G38" s="270"/>
      <c r="H38" s="271"/>
      <c r="I38" s="35"/>
      <c r="J38" s="35"/>
    </row>
    <row r="39" spans="1:12" ht="21">
      <c r="D39" s="162"/>
      <c r="E39" s="162"/>
      <c r="F39" s="162"/>
      <c r="G39" s="162"/>
      <c r="I39" s="35"/>
      <c r="J39" s="35"/>
    </row>
    <row r="40" spans="1:12" ht="18.75">
      <c r="D40" s="163" t="str">
        <f>E34</f>
        <v>£</v>
      </c>
      <c r="E40" s="164"/>
      <c r="F40" s="165" t="s">
        <v>24</v>
      </c>
      <c r="G40" s="164"/>
      <c r="H40" s="44" t="s">
        <v>9</v>
      </c>
      <c r="I40" s="35"/>
      <c r="J40" s="35"/>
    </row>
    <row r="41" spans="1:12" ht="15.95" customHeight="1">
      <c r="I41" s="35"/>
      <c r="J41" s="35"/>
    </row>
    <row r="42" spans="1:12" ht="20.25" customHeight="1">
      <c r="B42" s="166" t="s">
        <v>10</v>
      </c>
      <c r="D42" s="167">
        <f>calculos!C17</f>
        <v>0</v>
      </c>
      <c r="E42" s="168"/>
      <c r="F42" s="169">
        <f>calculos!B17</f>
        <v>0</v>
      </c>
      <c r="G42" s="168"/>
      <c r="H42" s="170">
        <f t="shared" ref="H42:H48" si="1">(F42+(D42*1/F$34))</f>
        <v>0</v>
      </c>
      <c r="I42" s="35"/>
      <c r="J42" s="35"/>
    </row>
    <row r="43" spans="1:12" ht="20.25" customHeight="1">
      <c r="B43" s="166" t="s">
        <v>11</v>
      </c>
      <c r="D43" s="167">
        <f>calculos!E17</f>
        <v>0</v>
      </c>
      <c r="E43" s="168"/>
      <c r="F43" s="169">
        <f>calculos!D17</f>
        <v>0</v>
      </c>
      <c r="G43" s="168"/>
      <c r="H43" s="170">
        <f t="shared" si="1"/>
        <v>0</v>
      </c>
      <c r="I43" s="35"/>
      <c r="J43" s="35"/>
    </row>
    <row r="44" spans="1:12" ht="20.25" customHeight="1">
      <c r="B44" s="166" t="s">
        <v>12</v>
      </c>
      <c r="D44" s="167">
        <f>calculos!G17</f>
        <v>0</v>
      </c>
      <c r="E44" s="168"/>
      <c r="F44" s="169">
        <f>calculos!F17</f>
        <v>0</v>
      </c>
      <c r="G44" s="168"/>
      <c r="H44" s="170">
        <f t="shared" si="1"/>
        <v>0</v>
      </c>
      <c r="I44" s="35"/>
      <c r="J44" s="35"/>
    </row>
    <row r="45" spans="1:12" ht="20.25" customHeight="1">
      <c r="B45" s="166" t="s">
        <v>13</v>
      </c>
      <c r="D45" s="167">
        <f>calculos!I17</f>
        <v>0</v>
      </c>
      <c r="E45" s="168"/>
      <c r="F45" s="169">
        <f>calculos!H17</f>
        <v>0</v>
      </c>
      <c r="G45" s="168"/>
      <c r="H45" s="170">
        <f t="shared" si="1"/>
        <v>0</v>
      </c>
      <c r="I45" s="35"/>
      <c r="J45" s="35"/>
    </row>
    <row r="46" spans="1:12" ht="20.25" customHeight="1">
      <c r="B46" s="166" t="s">
        <v>14</v>
      </c>
      <c r="D46" s="49"/>
      <c r="E46" s="168"/>
      <c r="F46" s="48"/>
      <c r="G46" s="168"/>
      <c r="H46" s="170">
        <f t="shared" si="1"/>
        <v>0</v>
      </c>
      <c r="I46" s="35"/>
      <c r="J46" s="35"/>
    </row>
    <row r="47" spans="1:12" ht="20.25" customHeight="1">
      <c r="B47" s="166" t="s">
        <v>15</v>
      </c>
      <c r="D47" s="49"/>
      <c r="E47" s="168"/>
      <c r="F47" s="48"/>
      <c r="G47" s="168"/>
      <c r="H47" s="170">
        <f t="shared" si="1"/>
        <v>0</v>
      </c>
      <c r="I47" s="35"/>
      <c r="J47" s="35"/>
    </row>
    <row r="48" spans="1:12" ht="20.25" customHeight="1">
      <c r="B48" s="261"/>
      <c r="D48" s="49"/>
      <c r="E48" s="168"/>
      <c r="F48" s="48"/>
      <c r="G48" s="168"/>
      <c r="H48" s="170">
        <f t="shared" si="1"/>
        <v>0</v>
      </c>
      <c r="I48" s="35"/>
      <c r="J48" s="35"/>
    </row>
    <row r="49" spans="1:10" ht="20.25" customHeight="1">
      <c r="B49" s="261"/>
      <c r="D49" s="49"/>
      <c r="E49" s="168"/>
      <c r="F49" s="48"/>
      <c r="G49" s="168"/>
      <c r="H49" s="170">
        <f>(F49+(D49*1/F$34))</f>
        <v>0</v>
      </c>
      <c r="I49" s="35"/>
      <c r="J49" s="35"/>
    </row>
    <row r="50" spans="1:10" ht="20.25" customHeight="1">
      <c r="B50" s="261"/>
      <c r="D50" s="49"/>
      <c r="E50" s="168"/>
      <c r="F50" s="48"/>
      <c r="G50" s="168"/>
      <c r="H50" s="170">
        <f>(F50+(D50*1/F$34))</f>
        <v>0</v>
      </c>
      <c r="I50" s="35"/>
      <c r="J50" s="35"/>
    </row>
    <row r="51" spans="1:10" ht="20.25" customHeight="1">
      <c r="B51" s="261"/>
      <c r="D51" s="49"/>
      <c r="E51" s="168"/>
      <c r="F51" s="48"/>
      <c r="G51" s="168"/>
      <c r="H51" s="170">
        <f>(F51+(D51*1/F$34))</f>
        <v>0</v>
      </c>
      <c r="I51" s="35"/>
      <c r="J51" s="35"/>
    </row>
    <row r="52" spans="1:10" ht="20.25" customHeight="1">
      <c r="B52" s="261"/>
      <c r="D52" s="49"/>
      <c r="E52" s="168"/>
      <c r="F52" s="48"/>
      <c r="G52" s="171"/>
      <c r="H52" s="170">
        <f>(F52+(D52*1/F$34))</f>
        <v>0</v>
      </c>
      <c r="I52" s="35"/>
      <c r="J52" s="35"/>
    </row>
    <row r="53" spans="1:10" ht="20.25" customHeight="1">
      <c r="B53" s="261"/>
      <c r="D53" s="49"/>
      <c r="E53" s="168"/>
      <c r="F53" s="48"/>
      <c r="G53" s="168"/>
      <c r="H53" s="170">
        <f>(F53+(D53*1/F$34))</f>
        <v>0</v>
      </c>
      <c r="I53" s="35"/>
      <c r="J53" s="35"/>
    </row>
    <row r="54" spans="1:10" ht="15.95" customHeight="1" thickBot="1">
      <c r="B54" s="172"/>
      <c r="D54" s="173"/>
      <c r="E54" s="173"/>
      <c r="F54" s="174"/>
      <c r="G54" s="173"/>
      <c r="H54" s="175"/>
      <c r="I54" s="35"/>
      <c r="J54" s="35"/>
    </row>
    <row r="55" spans="1:10" ht="23.25" customHeight="1" thickTop="1" thickBot="1">
      <c r="B55" s="176" t="s">
        <v>29</v>
      </c>
      <c r="D55" s="177">
        <f>SUM(D42:D53)</f>
        <v>0</v>
      </c>
      <c r="E55" s="178"/>
      <c r="F55" s="177">
        <f>SUM(F42:F53)</f>
        <v>0</v>
      </c>
      <c r="G55" s="178"/>
      <c r="H55" s="179">
        <f>SUM(H42:H54)</f>
        <v>0</v>
      </c>
      <c r="I55" s="35"/>
      <c r="J55" s="35"/>
    </row>
    <row r="56" spans="1:10" ht="13.5" thickTop="1">
      <c r="B56" s="180"/>
      <c r="D56" s="181"/>
      <c r="E56" s="181"/>
      <c r="F56" s="181"/>
      <c r="G56" s="181"/>
      <c r="H56" s="182"/>
      <c r="I56" s="35"/>
      <c r="J56" s="35"/>
    </row>
    <row r="57" spans="1:10">
      <c r="B57" s="180"/>
      <c r="D57" s="181"/>
      <c r="E57" s="181"/>
      <c r="F57" s="181"/>
      <c r="G57" s="181"/>
      <c r="H57" s="182"/>
      <c r="I57" s="35"/>
      <c r="J57" s="35"/>
    </row>
    <row r="58" spans="1:10">
      <c r="B58" s="180"/>
      <c r="D58" s="181"/>
      <c r="E58" s="181"/>
      <c r="F58" s="181"/>
      <c r="G58" s="181"/>
      <c r="H58" s="182"/>
      <c r="I58" s="35"/>
      <c r="J58" s="35"/>
    </row>
    <row r="59" spans="1:10">
      <c r="I59" s="35"/>
      <c r="J59" s="35"/>
    </row>
    <row r="60" spans="1:10">
      <c r="A60" s="183"/>
      <c r="I60" s="35"/>
      <c r="J60" s="35"/>
    </row>
    <row r="61" spans="1:10">
      <c r="I61" s="35"/>
      <c r="J61" s="35"/>
    </row>
    <row r="62" spans="1:10" ht="18.75">
      <c r="A62" s="41" t="s">
        <v>30</v>
      </c>
      <c r="I62" s="35"/>
      <c r="J62" s="35"/>
    </row>
    <row r="63" spans="1:10">
      <c r="B63" s="184"/>
      <c r="I63" s="35"/>
      <c r="J63" s="35"/>
    </row>
    <row r="64" spans="1:10" ht="13.5" thickBot="1">
      <c r="A64" s="185"/>
      <c r="B64" s="186"/>
      <c r="I64" s="35"/>
      <c r="J64" s="35"/>
    </row>
    <row r="65" spans="1:15" ht="24.75" thickTop="1" thickBot="1">
      <c r="A65" s="228"/>
      <c r="B65" s="144"/>
      <c r="E65" s="187" t="s">
        <v>16</v>
      </c>
      <c r="F65" s="188"/>
      <c r="G65" s="189"/>
      <c r="H65" s="190">
        <f>H55+B70</f>
        <v>0</v>
      </c>
      <c r="I65" s="35"/>
      <c r="J65" s="35"/>
    </row>
    <row r="66" spans="1:15" ht="24.75" thickTop="1" thickBot="1">
      <c r="A66" s="228"/>
      <c r="B66" s="144"/>
      <c r="E66" s="191" t="s">
        <v>17</v>
      </c>
      <c r="F66" s="192"/>
      <c r="G66" s="193"/>
      <c r="H66" s="50"/>
      <c r="I66" s="35"/>
      <c r="J66" s="35"/>
    </row>
    <row r="67" spans="1:15" ht="24.75" thickTop="1" thickBot="1">
      <c r="A67" s="228"/>
      <c r="B67" s="144"/>
      <c r="E67" s="191" t="s">
        <v>8</v>
      </c>
      <c r="F67" s="51"/>
      <c r="G67" s="194" t="str">
        <f>E34</f>
        <v>£</v>
      </c>
      <c r="H67" s="190">
        <f>F67*1/F34</f>
        <v>0</v>
      </c>
      <c r="I67" s="35"/>
      <c r="J67" s="35"/>
    </row>
    <row r="68" spans="1:15" ht="24.75" thickTop="1" thickBot="1">
      <c r="A68" s="228"/>
      <c r="B68" s="144"/>
      <c r="E68" s="191" t="s">
        <v>18</v>
      </c>
      <c r="F68" s="192"/>
      <c r="G68" s="193"/>
      <c r="H68" s="190">
        <f>H65+H66+H67</f>
        <v>0</v>
      </c>
      <c r="I68" s="35"/>
      <c r="J68" s="35"/>
    </row>
    <row r="69" spans="1:15" ht="24.75" thickTop="1" thickBot="1">
      <c r="A69" s="228"/>
      <c r="B69" s="144"/>
      <c r="E69" s="191" t="s">
        <v>19</v>
      </c>
      <c r="F69" s="192"/>
      <c r="G69" s="193"/>
      <c r="H69" s="190">
        <f>H34</f>
        <v>600</v>
      </c>
      <c r="I69" s="35"/>
      <c r="J69" s="35"/>
    </row>
    <row r="70" spans="1:15" ht="24.75" thickTop="1" thickBot="1">
      <c r="A70" s="195" t="s">
        <v>9</v>
      </c>
      <c r="B70" s="196">
        <f>SUM(B63:B69)</f>
        <v>0</v>
      </c>
      <c r="E70" s="197" t="str">
        <f>IF(H70&lt;0,"Diferencia a s/ f","Diferencia a n/f")</f>
        <v>Diferencia a n/f</v>
      </c>
      <c r="F70" s="198"/>
      <c r="G70" s="199"/>
      <c r="H70" s="190">
        <f>H69-H68</f>
        <v>600</v>
      </c>
      <c r="I70" s="35"/>
      <c r="J70" s="35"/>
      <c r="K70" s="200"/>
    </row>
    <row r="71" spans="1:15" ht="13.5" thickTop="1">
      <c r="I71" s="35"/>
      <c r="J71" s="35"/>
      <c r="K71" s="200"/>
    </row>
    <row r="72" spans="1:15">
      <c r="I72" s="35"/>
      <c r="J72" s="35"/>
      <c r="K72" s="200"/>
    </row>
    <row r="73" spans="1:15">
      <c r="H73" s="201"/>
      <c r="I73" s="35"/>
      <c r="J73" s="35"/>
      <c r="K73" s="200"/>
    </row>
    <row r="74" spans="1:15">
      <c r="I74" s="35"/>
      <c r="J74" s="35"/>
      <c r="K74" s="200"/>
    </row>
    <row r="75" spans="1:15" hidden="1" outlineLevel="1">
      <c r="I75" s="35"/>
      <c r="J75" s="35"/>
    </row>
    <row r="76" spans="1:15" hidden="1" outlineLevel="1">
      <c r="D76" s="268"/>
      <c r="E76" s="268"/>
      <c r="F76" s="268"/>
      <c r="I76" s="35"/>
      <c r="J76" s="35"/>
    </row>
    <row r="77" spans="1:15" hidden="1" outlineLevel="1">
      <c r="D77" s="264" t="str">
        <f t="shared" ref="D77:D78" si="2">CONCATENATE(G77,"   ",I77,"    ",H77,"                     ",J77)</f>
        <v>13-001   5000    Cº  Canarias Masculino                     R.C.G.Tenerife</v>
      </c>
      <c r="E77" s="264"/>
      <c r="F77" s="264"/>
      <c r="G77" t="s">
        <v>1057</v>
      </c>
      <c r="H77" s="211" t="s">
        <v>1058</v>
      </c>
      <c r="I77" s="209">
        <v>5000</v>
      </c>
      <c r="J77" s="16" t="s">
        <v>1059</v>
      </c>
      <c r="K77" s="16">
        <v>41281</v>
      </c>
      <c r="L77" s="16">
        <v>41286</v>
      </c>
      <c r="M77" s="214"/>
      <c r="N77" s="213"/>
      <c r="O77" s="213"/>
    </row>
    <row r="78" spans="1:15" hidden="1" outlineLevel="1">
      <c r="D78" s="264" t="str">
        <f t="shared" si="2"/>
        <v>13-002   11500    Match Cuadrangular Masculino                     Costa Ballena, Cádiz</v>
      </c>
      <c r="E78" s="264"/>
      <c r="F78" s="264"/>
      <c r="G78" t="s">
        <v>1061</v>
      </c>
      <c r="H78" s="211" t="s">
        <v>1062</v>
      </c>
      <c r="I78" s="209">
        <v>11500</v>
      </c>
      <c r="J78" s="16" t="s">
        <v>1063</v>
      </c>
      <c r="K78" s="16">
        <v>41297</v>
      </c>
      <c r="L78" s="16">
        <v>41299</v>
      </c>
    </row>
    <row r="79" spans="1:15" hidden="1" outlineLevel="1">
      <c r="D79" s="264" t="str">
        <f t="shared" ref="D79:D84" si="3">CONCATENATE(G79,"   ",I79,"    ",H79,"                     ",J79)</f>
        <v>13-003   7000    Copa Baleares Masculina                     Golf Son Antem (Mallorca)</v>
      </c>
      <c r="E79" s="264"/>
      <c r="F79" s="264"/>
      <c r="G79" t="s">
        <v>1064</v>
      </c>
      <c r="H79" s="211" t="s">
        <v>1065</v>
      </c>
      <c r="I79" s="209">
        <v>7000</v>
      </c>
      <c r="J79" s="16" t="s">
        <v>1066</v>
      </c>
      <c r="K79" s="16">
        <v>41310</v>
      </c>
      <c r="L79" s="16">
        <v>41315</v>
      </c>
    </row>
    <row r="80" spans="1:15" hidden="1" outlineLevel="1">
      <c r="D80" s="264" t="str">
        <f t="shared" si="3"/>
        <v>13-004   6000    Cº Internacional de Portugal Masculino                     Montado Golf Resort</v>
      </c>
      <c r="E80" s="264"/>
      <c r="F80" s="264"/>
      <c r="G80" t="s">
        <v>1067</v>
      </c>
      <c r="H80" s="211" t="s">
        <v>1068</v>
      </c>
      <c r="I80" s="209">
        <v>6000</v>
      </c>
      <c r="J80" s="16" t="s">
        <v>1069</v>
      </c>
      <c r="K80" s="16">
        <v>41318</v>
      </c>
      <c r="L80" s="16">
        <v>41321</v>
      </c>
    </row>
    <row r="81" spans="4:12" hidden="1" outlineLevel="1">
      <c r="D81" s="264" t="str">
        <f t="shared" si="3"/>
        <v>13-005   7500    Match Francia-España (sub 18)                     Pau</v>
      </c>
      <c r="E81" s="264"/>
      <c r="F81" s="264"/>
      <c r="G81" t="s">
        <v>1070</v>
      </c>
      <c r="H81" s="211" t="s">
        <v>1071</v>
      </c>
      <c r="I81" s="209">
        <v>7500</v>
      </c>
      <c r="J81" s="16" t="s">
        <v>1072</v>
      </c>
      <c r="K81" s="16">
        <v>41321</v>
      </c>
      <c r="L81" s="16">
        <v>41322</v>
      </c>
    </row>
    <row r="82" spans="4:12" hidden="1" outlineLevel="1">
      <c r="D82" s="264" t="str">
        <f t="shared" si="3"/>
        <v>13-006   12500    Cº Int.España Amateur.Copa SM El Rey                     La Manga (Murcia)</v>
      </c>
      <c r="E82" s="264"/>
      <c r="F82" s="264"/>
      <c r="G82" t="s">
        <v>1073</v>
      </c>
      <c r="H82" s="211" t="s">
        <v>1074</v>
      </c>
      <c r="I82" s="209">
        <v>12500</v>
      </c>
      <c r="J82" s="16" t="s">
        <v>1075</v>
      </c>
      <c r="K82" s="16">
        <v>41330</v>
      </c>
      <c r="L82" s="16">
        <v>41336</v>
      </c>
    </row>
    <row r="83" spans="4:12" hidden="1" outlineLevel="1">
      <c r="D83" s="264" t="str">
        <f t="shared" si="3"/>
        <v>13-007   10500    Copa Sotogrande Masculina                     R.C.G.Sotogrande (Cádiz)</v>
      </c>
      <c r="E83" s="264"/>
      <c r="F83" s="264"/>
      <c r="G83" t="s">
        <v>1076</v>
      </c>
      <c r="H83" s="211" t="s">
        <v>1077</v>
      </c>
      <c r="I83" s="209">
        <v>10500</v>
      </c>
      <c r="J83" s="16" t="s">
        <v>1078</v>
      </c>
      <c r="K83" s="16">
        <v>41346</v>
      </c>
      <c r="L83" s="16">
        <v>41349</v>
      </c>
    </row>
    <row r="84" spans="4:12" hidden="1" outlineLevel="1">
      <c r="D84" s="264" t="str">
        <f t="shared" si="3"/>
        <v>13-008   6800    Cº España Individual Junior y Boys                     Señorío de Zuasti (Navarra)</v>
      </c>
      <c r="E84" s="264"/>
      <c r="F84" s="264"/>
      <c r="G84" t="s">
        <v>1079</v>
      </c>
      <c r="H84" s="211" t="s">
        <v>1080</v>
      </c>
      <c r="I84" s="209">
        <v>6800</v>
      </c>
      <c r="J84" s="16" t="s">
        <v>1081</v>
      </c>
      <c r="K84" s="16">
        <v>41356</v>
      </c>
      <c r="L84" s="16">
        <v>41360</v>
      </c>
    </row>
    <row r="85" spans="4:12" hidden="1" outlineLevel="1">
      <c r="D85" s="264" t="str">
        <f t="shared" ref="D85:D94" si="4">CONCATENATE(G85,"   ",I85,"    ",H85,"                     ",J85)</f>
        <v>13-009   7800    Cº Comunidad Valenciana Masculino                     El Saler (Valencia)</v>
      </c>
      <c r="E85" s="264"/>
      <c r="F85" s="264"/>
      <c r="G85" t="s">
        <v>1082</v>
      </c>
      <c r="H85" s="211" t="s">
        <v>1083</v>
      </c>
      <c r="I85" s="209">
        <v>7800</v>
      </c>
      <c r="J85" s="16" t="s">
        <v>1084</v>
      </c>
      <c r="K85" s="16">
        <v>41374</v>
      </c>
      <c r="L85" s="16">
        <v>41378</v>
      </c>
    </row>
    <row r="86" spans="4:12" hidden="1" outlineLevel="1">
      <c r="D86" s="264" t="str">
        <f t="shared" si="4"/>
        <v>13-010   14000    Match España-Inglaterra masculino                     R.C.G.El Prat (Barcelona)</v>
      </c>
      <c r="E86" s="264"/>
      <c r="F86" s="264"/>
      <c r="G86" t="s">
        <v>1085</v>
      </c>
      <c r="H86" s="211" t="s">
        <v>1086</v>
      </c>
      <c r="I86" s="209">
        <v>14000</v>
      </c>
      <c r="J86" s="16" t="s">
        <v>1087</v>
      </c>
      <c r="K86" s="16">
        <v>41391</v>
      </c>
      <c r="L86" s="16">
        <v>41392</v>
      </c>
    </row>
    <row r="87" spans="4:12" hidden="1" outlineLevel="1">
      <c r="D87" s="264" t="str">
        <f t="shared" si="4"/>
        <v>13-011   0    Lytham Trophy                     Royal Lytham &amp; St. Annes</v>
      </c>
      <c r="E87" s="264"/>
      <c r="F87" s="264"/>
      <c r="G87" t="s">
        <v>1088</v>
      </c>
      <c r="H87" s="211" t="s">
        <v>1089</v>
      </c>
      <c r="I87" s="209">
        <v>0</v>
      </c>
      <c r="J87" s="16" t="s">
        <v>1090</v>
      </c>
      <c r="K87" s="16">
        <v>41397</v>
      </c>
      <c r="L87" s="16">
        <v>41399</v>
      </c>
    </row>
    <row r="88" spans="4:12" hidden="1" outlineLevel="1">
      <c r="D88" s="264" t="str">
        <f t="shared" si="4"/>
        <v>13-012   7000    Copa de Andalucía Masculina                     Lauro Golf (Málaga)</v>
      </c>
      <c r="E88" s="264"/>
      <c r="F88" s="264"/>
      <c r="G88" t="s">
        <v>1091</v>
      </c>
      <c r="H88" s="211" t="s">
        <v>1092</v>
      </c>
      <c r="I88" s="209">
        <v>7000</v>
      </c>
      <c r="J88" s="16" t="s">
        <v>1093</v>
      </c>
      <c r="K88" s="16">
        <v>41401</v>
      </c>
      <c r="L88" s="16">
        <v>41406</v>
      </c>
    </row>
    <row r="89" spans="4:12" hidden="1" outlineLevel="1">
      <c r="D89" s="264" t="str">
        <f t="shared" si="4"/>
        <v>13-014   6000    Copa Nacional Puerta de Hierro Masculina                     C.G.La Cañada (Cádiz)</v>
      </c>
      <c r="E89" s="264"/>
      <c r="F89" s="264"/>
      <c r="G89" t="s">
        <v>1094</v>
      </c>
      <c r="H89" s="211" t="s">
        <v>1095</v>
      </c>
      <c r="I89" s="209">
        <v>6000</v>
      </c>
      <c r="J89" s="16" t="s">
        <v>1096</v>
      </c>
      <c r="K89" s="16">
        <v>41415</v>
      </c>
      <c r="L89" s="16">
        <v>41420</v>
      </c>
    </row>
    <row r="90" spans="4:12" hidden="1" outlineLevel="1">
      <c r="D90" s="264" t="str">
        <f t="shared" si="4"/>
        <v>13-015   10000    Concentración CT Masculino                     Madrid</v>
      </c>
      <c r="E90" s="264"/>
      <c r="F90" s="264"/>
      <c r="G90" t="s">
        <v>1097</v>
      </c>
      <c r="H90" s="211" t="s">
        <v>1098</v>
      </c>
      <c r="I90" s="209">
        <v>10000</v>
      </c>
      <c r="J90" s="16" t="s">
        <v>1099</v>
      </c>
      <c r="K90" s="16">
        <v>41275</v>
      </c>
      <c r="L90" s="16">
        <v>41340</v>
      </c>
    </row>
    <row r="91" spans="4:12" hidden="1" outlineLevel="1">
      <c r="D91" s="264" t="str">
        <f t="shared" si="4"/>
        <v>13-016   0    Juegos Mediterráneos                     Mersin</v>
      </c>
      <c r="E91" s="264"/>
      <c r="F91" s="264"/>
      <c r="G91" t="s">
        <v>1100</v>
      </c>
      <c r="H91" s="211" t="s">
        <v>1101</v>
      </c>
      <c r="I91" s="209">
        <v>0</v>
      </c>
      <c r="J91" s="16" t="s">
        <v>1102</v>
      </c>
      <c r="K91" s="16">
        <v>41446</v>
      </c>
      <c r="L91" s="16">
        <v>41455</v>
      </c>
    </row>
    <row r="92" spans="4:12" hidden="1" outlineLevel="1">
      <c r="D92" s="264" t="str">
        <f t="shared" si="4"/>
        <v>13-017   8200    St. Andrews Links Trophy                     St.Andres Old &amp; New</v>
      </c>
      <c r="E92" s="264"/>
      <c r="F92" s="264"/>
      <c r="G92" t="s">
        <v>1103</v>
      </c>
      <c r="H92" s="211" t="s">
        <v>178</v>
      </c>
      <c r="I92" s="209">
        <v>8200</v>
      </c>
      <c r="J92" s="16" t="s">
        <v>1104</v>
      </c>
      <c r="K92" s="16">
        <v>41430</v>
      </c>
      <c r="L92" s="16">
        <v>41434</v>
      </c>
    </row>
    <row r="93" spans="4:12" hidden="1" outlineLevel="1">
      <c r="D93" s="264" t="str">
        <f t="shared" si="4"/>
        <v>13-018   12500    British Amateur Masculino                     Royal Cinque Ports &amp; Princess</v>
      </c>
      <c r="E93" s="264"/>
      <c r="F93" s="264"/>
      <c r="G93" t="s">
        <v>1105</v>
      </c>
      <c r="H93" s="211" t="s">
        <v>1106</v>
      </c>
      <c r="I93" s="209">
        <v>12500</v>
      </c>
      <c r="J93" s="16" t="s">
        <v>1107</v>
      </c>
      <c r="K93" s="16">
        <v>41439</v>
      </c>
      <c r="L93" s="16">
        <v>41447</v>
      </c>
    </row>
    <row r="94" spans="4:12" hidden="1" outlineLevel="1">
      <c r="D94" s="264" t="str">
        <f t="shared" si="4"/>
        <v>13-019   11500    Brabazon Tropy                     Formby G.C.</v>
      </c>
      <c r="E94" s="264"/>
      <c r="F94" s="264"/>
      <c r="G94" t="s">
        <v>1108</v>
      </c>
      <c r="H94" s="211" t="s">
        <v>1109</v>
      </c>
      <c r="I94" s="209">
        <v>11500</v>
      </c>
      <c r="J94" s="16" t="s">
        <v>1110</v>
      </c>
      <c r="K94" s="16">
        <v>41449</v>
      </c>
      <c r="L94" s="16">
        <v>41454</v>
      </c>
    </row>
    <row r="95" spans="4:12" hidden="1" outlineLevel="1">
      <c r="D95" s="264" t="str">
        <f t="shared" ref="D95:D108" si="5">CONCATENATE(G95,"   ",I95,"    ",H95,"                     ",J95)</f>
        <v>13-020   21200    Cº Europa Absoluto por Equipos Masc.                     Silkeborg G.C.</v>
      </c>
      <c r="E95" s="264"/>
      <c r="F95" s="264"/>
      <c r="G95" t="s">
        <v>1111</v>
      </c>
      <c r="H95" s="211" t="s">
        <v>1112</v>
      </c>
      <c r="I95" s="209">
        <v>21200</v>
      </c>
      <c r="J95" s="16" t="s">
        <v>1113</v>
      </c>
      <c r="K95" s="16">
        <v>41461</v>
      </c>
      <c r="L95" s="16">
        <v>41469</v>
      </c>
    </row>
    <row r="96" spans="4:12" hidden="1" outlineLevel="1">
      <c r="D96" s="264" t="str">
        <f t="shared" si="5"/>
        <v>13-021   21200    Cº Europa Boys por Equipos                     Murcar Links G.C.</v>
      </c>
      <c r="E96" s="264"/>
      <c r="F96" s="264"/>
      <c r="G96" t="s">
        <v>1114</v>
      </c>
      <c r="H96" s="211" t="s">
        <v>1115</v>
      </c>
      <c r="I96" s="209">
        <v>21200</v>
      </c>
      <c r="J96" s="16" t="s">
        <v>1116</v>
      </c>
      <c r="K96" s="16">
        <v>41461</v>
      </c>
      <c r="L96" s="16">
        <v>41469</v>
      </c>
    </row>
    <row r="97" spans="4:12" hidden="1" outlineLevel="1">
      <c r="D97" s="264" t="str">
        <f t="shared" si="5"/>
        <v>13-022   9500    Concentración Preparatoria Europa Mascul                     A determinar</v>
      </c>
      <c r="E97" s="264"/>
      <c r="F97" s="264"/>
      <c r="G97" t="s">
        <v>1117</v>
      </c>
      <c r="H97" s="211" t="s">
        <v>1118</v>
      </c>
      <c r="I97" s="209">
        <v>9500</v>
      </c>
      <c r="J97" s="16" t="s">
        <v>1119</v>
      </c>
      <c r="K97" s="16">
        <v>41426</v>
      </c>
      <c r="L97" s="16">
        <v>41432</v>
      </c>
    </row>
    <row r="98" spans="4:12" hidden="1" outlineLevel="1">
      <c r="D98" s="264" t="str">
        <f t="shared" si="5"/>
        <v>13-024   4200    Copa de Europa de Clubs                     Portugal</v>
      </c>
      <c r="E98" s="264"/>
      <c r="F98" s="264"/>
      <c r="G98" t="s">
        <v>1120</v>
      </c>
      <c r="H98" s="211" t="s">
        <v>1121</v>
      </c>
      <c r="I98" s="209">
        <v>4200</v>
      </c>
      <c r="J98" s="16" t="s">
        <v>1122</v>
      </c>
      <c r="K98" s="16">
        <v>41571</v>
      </c>
      <c r="L98" s="16">
        <v>41573</v>
      </c>
    </row>
    <row r="99" spans="4:12" hidden="1" outlineLevel="1">
      <c r="D99" s="264" t="str">
        <f t="shared" si="5"/>
        <v>13-025   10000    Cº España Individual Absoluto Masculino                     Lomas-Bosque (Madrid)</v>
      </c>
      <c r="E99" s="264"/>
      <c r="F99" s="264"/>
      <c r="G99" t="s">
        <v>1123</v>
      </c>
      <c r="H99" s="211" t="s">
        <v>1124</v>
      </c>
      <c r="I99" s="209">
        <v>10000</v>
      </c>
      <c r="J99" s="16" t="s">
        <v>1125</v>
      </c>
      <c r="K99" s="16">
        <v>41480</v>
      </c>
      <c r="L99" s="16">
        <v>41483</v>
      </c>
    </row>
    <row r="100" spans="4:12" hidden="1" outlineLevel="1">
      <c r="D100" s="264" t="str">
        <f t="shared" si="5"/>
        <v>13-026   1500    Grand Prix des  Landes Masculino                     Golf de Hossegor</v>
      </c>
      <c r="E100" s="264"/>
      <c r="F100" s="264"/>
      <c r="G100" t="s">
        <v>1126</v>
      </c>
      <c r="H100" s="211" t="s">
        <v>1127</v>
      </c>
      <c r="I100" s="209">
        <v>1500</v>
      </c>
      <c r="J100" s="16" t="s">
        <v>1128</v>
      </c>
      <c r="K100" s="16">
        <v>41511</v>
      </c>
      <c r="L100" s="16">
        <v>41514</v>
      </c>
    </row>
    <row r="101" spans="4:12" hidden="1" outlineLevel="1">
      <c r="D101" s="264" t="str">
        <f t="shared" si="5"/>
        <v>13-027   29400    Concentración Tommy Horton CTAM                     Jerez</v>
      </c>
      <c r="E101" s="264"/>
      <c r="F101" s="264"/>
      <c r="G101" t="s">
        <v>1129</v>
      </c>
      <c r="H101" s="211" t="s">
        <v>1130</v>
      </c>
      <c r="I101" s="209">
        <v>29400</v>
      </c>
      <c r="J101" s="16" t="s">
        <v>1131</v>
      </c>
      <c r="K101" s="16">
        <v>41599</v>
      </c>
      <c r="L101" s="16">
        <v>41600</v>
      </c>
    </row>
    <row r="102" spans="4:12" hidden="1" outlineLevel="1">
      <c r="D102" s="264" t="str">
        <f t="shared" si="5"/>
        <v>13-028   23400    Cº Europa Individual Masculino                     R.C.G.El Prat (Barcelona)</v>
      </c>
      <c r="E102" s="264"/>
      <c r="F102" s="264"/>
      <c r="G102" t="s">
        <v>1132</v>
      </c>
      <c r="H102" s="210" t="s">
        <v>1133</v>
      </c>
      <c r="I102" s="209">
        <v>23400</v>
      </c>
      <c r="J102" s="16" t="s">
        <v>1087</v>
      </c>
      <c r="K102" s="16">
        <v>41491</v>
      </c>
      <c r="L102" s="16">
        <v>41496</v>
      </c>
    </row>
    <row r="103" spans="4:12" hidden="1" outlineLevel="1">
      <c r="D103" s="264" t="str">
        <f t="shared" si="5"/>
        <v>13-029   10000    British Boys                     Royal Liverpool &amp; Wallasey</v>
      </c>
      <c r="E103" s="264"/>
      <c r="F103" s="264"/>
      <c r="G103" t="s">
        <v>1134</v>
      </c>
      <c r="H103" s="211" t="s">
        <v>1135</v>
      </c>
      <c r="I103" s="209">
        <v>10000</v>
      </c>
      <c r="J103" s="16" t="s">
        <v>1136</v>
      </c>
      <c r="K103" s="16">
        <v>41496</v>
      </c>
      <c r="L103" s="16">
        <v>41504</v>
      </c>
    </row>
    <row r="104" spans="4:12" hidden="1" outlineLevel="1">
      <c r="D104" s="264" t="str">
        <f t="shared" si="5"/>
        <v>13-030   2000    Cº Internacional de Finlandia Masculino                     Helsinki G.C.</v>
      </c>
      <c r="E104" s="264"/>
      <c r="F104" s="264"/>
      <c r="G104" t="s">
        <v>1137</v>
      </c>
      <c r="H104" s="211" t="s">
        <v>1138</v>
      </c>
      <c r="I104" s="209">
        <v>2000</v>
      </c>
      <c r="J104" s="16" t="s">
        <v>1139</v>
      </c>
      <c r="K104" s="16">
        <v>41499</v>
      </c>
      <c r="L104" s="16">
        <v>41503</v>
      </c>
    </row>
    <row r="105" spans="4:12" hidden="1" outlineLevel="1">
      <c r="D105" s="264" t="str">
        <f t="shared" si="5"/>
        <v>13-031   0    Jacques Leglise Trophy                     Royal St. David</v>
      </c>
      <c r="E105" s="264"/>
      <c r="F105" s="264"/>
      <c r="G105" t="s">
        <v>1140</v>
      </c>
      <c r="H105" s="211" t="s">
        <v>1141</v>
      </c>
      <c r="I105" s="209">
        <v>0</v>
      </c>
      <c r="J105" s="16" t="s">
        <v>1142</v>
      </c>
      <c r="K105" s="16">
        <v>41516</v>
      </c>
      <c r="L105" s="16">
        <v>41517</v>
      </c>
    </row>
    <row r="106" spans="4:12" hidden="1" outlineLevel="1">
      <c r="D106" s="264" t="str">
        <f t="shared" si="5"/>
        <v>13-032   4000    Cº Int.  España Jr. Stroke Play Masculin                     Empordá (Gerona)</v>
      </c>
      <c r="E106" s="264"/>
      <c r="F106" s="264"/>
      <c r="G106" t="s">
        <v>1143</v>
      </c>
      <c r="H106" s="211" t="s">
        <v>1144</v>
      </c>
      <c r="I106" s="209">
        <v>4000</v>
      </c>
      <c r="J106" s="16" t="s">
        <v>1145</v>
      </c>
      <c r="K106" s="16">
        <v>41521</v>
      </c>
      <c r="L106" s="16">
        <v>41525</v>
      </c>
    </row>
    <row r="107" spans="4:12" hidden="1" outlineLevel="1">
      <c r="D107" s="264" t="str">
        <f t="shared" si="5"/>
        <v>13-033   44500    Interterritorial sub-25 1ª división Masc                     C.G.Perelada (Gerona)</v>
      </c>
      <c r="E107" s="264"/>
      <c r="F107" s="264"/>
      <c r="G107" t="s">
        <v>1146</v>
      </c>
      <c r="H107" s="211" t="s">
        <v>1147</v>
      </c>
      <c r="I107" s="209">
        <v>44500</v>
      </c>
      <c r="J107" s="16" t="s">
        <v>1148</v>
      </c>
      <c r="K107" s="16">
        <v>41549</v>
      </c>
      <c r="L107" s="16">
        <v>41552</v>
      </c>
    </row>
    <row r="108" spans="4:12" hidden="1" outlineLevel="1">
      <c r="D108" s="264" t="str">
        <f t="shared" si="5"/>
        <v>13-034   6000    Cº Internacional de Portugal Femenino                     Montado Golf (Palmela)</v>
      </c>
      <c r="E108" s="264"/>
      <c r="F108" s="264"/>
      <c r="G108" t="s">
        <v>1149</v>
      </c>
      <c r="H108" s="211" t="s">
        <v>1150</v>
      </c>
      <c r="I108" s="209">
        <v>6000</v>
      </c>
      <c r="J108" s="16" t="s">
        <v>1151</v>
      </c>
      <c r="K108" s="16">
        <v>41304</v>
      </c>
      <c r="L108" s="16">
        <v>41307</v>
      </c>
    </row>
    <row r="109" spans="4:12" hidden="1" outlineLevel="1">
      <c r="D109" s="264" t="str">
        <f t="shared" ref="D109:D129" si="6">CONCATENATE(G109,"   ",I109,"    ",H109,"                     ",J109)</f>
        <v>13-035   7000    Match España-Suecia Femenino                     Arcos Gardens</v>
      </c>
      <c r="E109" s="264"/>
      <c r="F109" s="264"/>
      <c r="G109" t="s">
        <v>1152</v>
      </c>
      <c r="H109" s="211" t="s">
        <v>212</v>
      </c>
      <c r="I109" s="209">
        <v>7000</v>
      </c>
      <c r="J109" s="16" t="s">
        <v>1153</v>
      </c>
      <c r="K109" s="16">
        <v>41306</v>
      </c>
      <c r="L109" s="16">
        <v>41307</v>
      </c>
    </row>
    <row r="110" spans="4:12" hidden="1" outlineLevel="1">
      <c r="D110" s="264" t="str">
        <f t="shared" si="6"/>
        <v>13-036   3600    Cº Comunidad Valenciana Femenino                     Villaitana</v>
      </c>
      <c r="E110" s="264"/>
      <c r="F110" s="264"/>
      <c r="G110" t="s">
        <v>1154</v>
      </c>
      <c r="H110" s="211" t="s">
        <v>1155</v>
      </c>
      <c r="I110" s="209">
        <v>3600</v>
      </c>
      <c r="J110" s="16" t="s">
        <v>1156</v>
      </c>
      <c r="K110" s="16">
        <v>41313</v>
      </c>
      <c r="L110" s="16">
        <v>41315</v>
      </c>
    </row>
    <row r="111" spans="4:12" hidden="1" outlineLevel="1">
      <c r="D111" s="264" t="str">
        <f t="shared" si="6"/>
        <v>13-037   15240    Cº Int.de España Fem-Copa SM La Reina                     Pula Golf (Mallorca)</v>
      </c>
      <c r="E111" s="264"/>
      <c r="F111" s="264"/>
      <c r="G111" t="s">
        <v>1157</v>
      </c>
      <c r="H111" s="211" t="s">
        <v>1158</v>
      </c>
      <c r="I111" s="209">
        <v>15240</v>
      </c>
      <c r="J111" s="16" t="s">
        <v>1159</v>
      </c>
      <c r="K111" s="16">
        <v>41332</v>
      </c>
      <c r="L111" s="16">
        <v>41336</v>
      </c>
    </row>
    <row r="112" spans="4:12" hidden="1" outlineLevel="1">
      <c r="D112" s="264" t="str">
        <f t="shared" si="6"/>
        <v>13-038   5750    Cº Europeo de Naciones Fem.Copa Sotogran                     Sotogrande (Cádiz)</v>
      </c>
      <c r="E112" s="264"/>
      <c r="F112" s="264"/>
      <c r="G112" t="s">
        <v>1160</v>
      </c>
      <c r="H112" s="211" t="s">
        <v>1161</v>
      </c>
      <c r="I112" s="209">
        <v>5750</v>
      </c>
      <c r="J112" s="16" t="s">
        <v>1162</v>
      </c>
      <c r="K112" s="16">
        <v>41346</v>
      </c>
      <c r="L112" s="16">
        <v>41349</v>
      </c>
    </row>
    <row r="113" spans="4:12" hidden="1" outlineLevel="1">
      <c r="D113" s="264" t="str">
        <f t="shared" si="6"/>
        <v>13-039   16000    Cº Int. Francia Jr.-Coupe Esmond                     St. Cloud (París)</v>
      </c>
      <c r="E113" s="264"/>
      <c r="F113" s="264"/>
      <c r="G113" t="s">
        <v>1163</v>
      </c>
      <c r="H113" s="211" t="s">
        <v>1164</v>
      </c>
      <c r="I113" s="209">
        <v>16000</v>
      </c>
      <c r="J113" s="16" t="s">
        <v>1165</v>
      </c>
      <c r="K113" s="16">
        <v>41361</v>
      </c>
      <c r="L113" s="16">
        <v>41365</v>
      </c>
    </row>
    <row r="114" spans="4:12" hidden="1" outlineLevel="1">
      <c r="D114" s="264" t="str">
        <f t="shared" si="6"/>
        <v>13-040   5150    Copa Andalucía Femenina                     Guadalmina (Marbella, Málaga)</v>
      </c>
      <c r="E114" s="264"/>
      <c r="F114" s="264"/>
      <c r="G114" t="s">
        <v>1166</v>
      </c>
      <c r="H114" s="211" t="s">
        <v>1167</v>
      </c>
      <c r="I114" s="209">
        <v>5150</v>
      </c>
      <c r="J114" s="16" t="s">
        <v>1168</v>
      </c>
      <c r="K114" s="16">
        <v>41376</v>
      </c>
      <c r="L114" s="16">
        <v>41378</v>
      </c>
    </row>
    <row r="115" spans="4:12" hidden="1" outlineLevel="1">
      <c r="D115" s="264" t="str">
        <f t="shared" si="6"/>
        <v>13-041   10450    Cº Int. España Stroke Play Fem.                     Las Colinas (Alicante)</v>
      </c>
      <c r="E115" s="264"/>
      <c r="F115" s="264"/>
      <c r="G115" t="s">
        <v>1169</v>
      </c>
      <c r="H115" s="211" t="s">
        <v>1170</v>
      </c>
      <c r="I115" s="209">
        <v>10450</v>
      </c>
      <c r="J115" s="16" t="s">
        <v>1171</v>
      </c>
      <c r="K115" s="16">
        <v>41404</v>
      </c>
      <c r="L115" s="16">
        <v>41406</v>
      </c>
    </row>
    <row r="116" spans="4:12" hidden="1" outlineLevel="1">
      <c r="D116" s="264" t="str">
        <f t="shared" si="6"/>
        <v>13-042   3375    Cº Int. de Alemania Femenino                     a determinar</v>
      </c>
      <c r="E116" s="264"/>
      <c r="F116" s="264"/>
      <c r="G116" t="s">
        <v>1172</v>
      </c>
      <c r="H116" s="211" t="s">
        <v>1173</v>
      </c>
      <c r="I116" s="209">
        <v>3375</v>
      </c>
      <c r="J116" s="16" t="s">
        <v>1174</v>
      </c>
      <c r="K116" s="16">
        <v>41417</v>
      </c>
      <c r="L116" s="16">
        <v>41420</v>
      </c>
    </row>
    <row r="117" spans="4:12" hidden="1" outlineLevel="1">
      <c r="D117" s="264" t="str">
        <f>CONCATENATE(G117,"   ",I117,"    ",H117,"                     ",J117)</f>
        <v>13-043   14530    Cº España Absoluto Fem. Jr. y Girls                     La Coruña</v>
      </c>
      <c r="E117" s="264"/>
      <c r="F117" s="264"/>
      <c r="G117" t="s">
        <v>1175</v>
      </c>
      <c r="H117" s="211" t="s">
        <v>1176</v>
      </c>
      <c r="I117" s="209">
        <v>14530</v>
      </c>
      <c r="J117" s="16" t="s">
        <v>1177</v>
      </c>
      <c r="K117" s="16">
        <v>41424</v>
      </c>
      <c r="L117" s="16">
        <v>41427</v>
      </c>
    </row>
    <row r="118" spans="4:12" hidden="1" outlineLevel="1">
      <c r="D118" s="264" t="str">
        <f t="shared" si="6"/>
        <v>13-044   9880     British Ladies Amateur Championship                     Machynys GC (Cardiff)</v>
      </c>
      <c r="E118" s="264"/>
      <c r="F118" s="264"/>
      <c r="G118" t="s">
        <v>1178</v>
      </c>
      <c r="H118" s="211" t="s">
        <v>1179</v>
      </c>
      <c r="I118" s="209">
        <v>9880</v>
      </c>
      <c r="J118" s="16" t="s">
        <v>1180</v>
      </c>
      <c r="K118" s="16">
        <v>41436</v>
      </c>
      <c r="L118" s="16">
        <v>41440</v>
      </c>
    </row>
    <row r="119" spans="4:12" hidden="1" outlineLevel="1">
      <c r="D119" s="264" t="str">
        <f t="shared" si="6"/>
        <v>13-045   2500    Vagliano Trophy-Match Int.Europa-I.Britá                     Chantilly G.C.(París)</v>
      </c>
      <c r="E119" s="264"/>
      <c r="F119" s="264"/>
      <c r="G119" t="s">
        <v>1181</v>
      </c>
      <c r="H119" s="211" t="s">
        <v>1182</v>
      </c>
      <c r="I119" s="209">
        <v>2500</v>
      </c>
      <c r="J119" s="16" t="s">
        <v>1183</v>
      </c>
      <c r="K119" s="16">
        <v>41453</v>
      </c>
      <c r="L119" s="16">
        <v>41454</v>
      </c>
    </row>
    <row r="120" spans="4:12" hidden="1" outlineLevel="1">
      <c r="D120" s="264" t="str">
        <f t="shared" si="6"/>
        <v>13-046   5000    Grand Prix de Chiberta Femenino                     Chiberta</v>
      </c>
      <c r="E120" s="264"/>
      <c r="F120" s="264"/>
      <c r="G120" t="s">
        <v>1184</v>
      </c>
      <c r="H120" s="211" t="s">
        <v>1185</v>
      </c>
      <c r="I120" s="209">
        <v>5000</v>
      </c>
      <c r="J120" s="16" t="s">
        <v>1186</v>
      </c>
      <c r="K120" s="16">
        <v>41459</v>
      </c>
      <c r="L120" s="16">
        <v>41462</v>
      </c>
    </row>
    <row r="121" spans="4:12" hidden="1" outlineLevel="1">
      <c r="D121" s="264" t="str">
        <f t="shared" si="6"/>
        <v>13-047   4550    Cº Comunidad de Madrid Femenino                     Club de golf El Encín</v>
      </c>
      <c r="E121" s="264"/>
      <c r="F121" s="264"/>
      <c r="G121" t="s">
        <v>1187</v>
      </c>
      <c r="H121" s="211" t="s">
        <v>1188</v>
      </c>
      <c r="I121" s="209">
        <v>4550</v>
      </c>
      <c r="J121" s="16" t="s">
        <v>1189</v>
      </c>
      <c r="K121" s="16">
        <v>41348</v>
      </c>
      <c r="L121" s="16">
        <v>41350</v>
      </c>
    </row>
    <row r="122" spans="4:12" hidden="1" outlineLevel="1">
      <c r="D122" s="264" t="str">
        <f t="shared" si="6"/>
        <v>13-048   20000    Cº Europa Girls (sub-18) por equipos                     Linköpings</v>
      </c>
      <c r="E122" s="264"/>
      <c r="F122" s="264"/>
      <c r="G122" t="s">
        <v>1190</v>
      </c>
      <c r="H122" s="211" t="s">
        <v>1191</v>
      </c>
      <c r="I122" s="209">
        <v>20000</v>
      </c>
      <c r="J122" s="16" t="s">
        <v>1192</v>
      </c>
      <c r="K122" s="16">
        <v>41464</v>
      </c>
      <c r="L122" s="16">
        <v>41468</v>
      </c>
    </row>
    <row r="123" spans="4:12" hidden="1" outlineLevel="1">
      <c r="D123" s="264" t="str">
        <f t="shared" si="6"/>
        <v>13-049   20000    Cº Europa Absoluto por Equipos Femenino                     Fulford GC (Yorkshire)</v>
      </c>
      <c r="E123" s="264"/>
      <c r="F123" s="264"/>
      <c r="G123" t="s">
        <v>1193</v>
      </c>
      <c r="H123" s="211" t="s">
        <v>232</v>
      </c>
      <c r="I123" s="209">
        <v>20000</v>
      </c>
      <c r="J123" s="16" t="s">
        <v>1194</v>
      </c>
      <c r="K123" s="16">
        <v>41464</v>
      </c>
      <c r="L123" s="16">
        <v>41468</v>
      </c>
    </row>
    <row r="124" spans="4:12" hidden="1" outlineLevel="1">
      <c r="D124" s="264" t="str">
        <f t="shared" si="6"/>
        <v>13-050   1200    Cº Internacional Holanda Femenino                     Toxandria</v>
      </c>
      <c r="E124" s="264"/>
      <c r="F124" s="264"/>
      <c r="G124" t="s">
        <v>1195</v>
      </c>
      <c r="H124" s="211" t="s">
        <v>1196</v>
      </c>
      <c r="I124" s="209">
        <v>1200</v>
      </c>
      <c r="J124" s="16" t="s">
        <v>1197</v>
      </c>
      <c r="K124" s="16">
        <v>41467</v>
      </c>
      <c r="L124" s="16">
        <v>41469</v>
      </c>
    </row>
    <row r="125" spans="4:12" hidden="1" outlineLevel="1">
      <c r="D125" s="264" t="str">
        <f t="shared" si="6"/>
        <v>13-051   2500    Grand Prix de Landes Femenino                     Hossegor</v>
      </c>
      <c r="E125" s="264"/>
      <c r="F125" s="264"/>
      <c r="G125" t="s">
        <v>1198</v>
      </c>
      <c r="H125" s="211" t="s">
        <v>1199</v>
      </c>
      <c r="I125" s="209">
        <v>2500</v>
      </c>
      <c r="J125" s="16" t="s">
        <v>1200</v>
      </c>
      <c r="K125" s="16">
        <v>41473</v>
      </c>
      <c r="L125" s="16">
        <v>41476</v>
      </c>
    </row>
    <row r="126" spans="4:12" hidden="1" outlineLevel="1">
      <c r="D126" s="264" t="str">
        <f t="shared" si="6"/>
        <v>13-052   14700    Cº Europa Individual Femenino                     Aura GC</v>
      </c>
      <c r="E126" s="264"/>
      <c r="F126" s="264"/>
      <c r="G126" t="s">
        <v>1201</v>
      </c>
      <c r="H126" s="210" t="s">
        <v>1202</v>
      </c>
      <c r="I126" s="209">
        <v>14700</v>
      </c>
      <c r="J126" s="16" t="s">
        <v>1203</v>
      </c>
      <c r="K126" s="16">
        <v>41479</v>
      </c>
      <c r="L126" s="16">
        <v>41482</v>
      </c>
    </row>
    <row r="127" spans="4:12" hidden="1" outlineLevel="1">
      <c r="D127" s="264" t="str">
        <f t="shared" si="6"/>
        <v>13-053   15250    British Girls Championship                     Fairhaven G.C. (Lancashire)</v>
      </c>
      <c r="E127" s="264"/>
      <c r="F127" s="264"/>
      <c r="G127" t="s">
        <v>1204</v>
      </c>
      <c r="H127" s="211" t="s">
        <v>1205</v>
      </c>
      <c r="I127" s="209">
        <v>15250</v>
      </c>
      <c r="J127" s="16" t="s">
        <v>1206</v>
      </c>
      <c r="K127" s="16">
        <v>41498</v>
      </c>
      <c r="L127" s="16">
        <v>41502</v>
      </c>
    </row>
    <row r="128" spans="4:12" hidden="1" outlineLevel="1">
      <c r="D128" s="264" t="str">
        <f t="shared" si="6"/>
        <v>13-054   1400    Cº Internacional de Finlandia Femenino                     Helinki</v>
      </c>
      <c r="E128" s="264"/>
      <c r="F128" s="264"/>
      <c r="G128" t="s">
        <v>1207</v>
      </c>
      <c r="H128" s="211" t="s">
        <v>244</v>
      </c>
      <c r="I128" s="209">
        <v>1400</v>
      </c>
      <c r="J128" s="16" t="s">
        <v>1208</v>
      </c>
      <c r="K128" s="16">
        <v>41502</v>
      </c>
      <c r="L128" s="16">
        <v>41504</v>
      </c>
    </row>
    <row r="129" spans="4:12" hidden="1" outlineLevel="1">
      <c r="D129" s="264" t="str">
        <f t="shared" si="6"/>
        <v>13-055   1400    Cº Internacional Béliga sub-18 Femenino                     Bruselas</v>
      </c>
      <c r="E129" s="264"/>
      <c r="F129" s="264"/>
      <c r="G129" t="s">
        <v>1209</v>
      </c>
      <c r="H129" s="211" t="s">
        <v>1210</v>
      </c>
      <c r="I129" s="209">
        <v>1400</v>
      </c>
      <c r="J129" s="16" t="s">
        <v>1211</v>
      </c>
      <c r="K129" s="16">
        <v>41509</v>
      </c>
      <c r="L129" s="16">
        <v>41511</v>
      </c>
    </row>
    <row r="130" spans="4:12" hidden="1" outlineLevel="1">
      <c r="D130" s="264" t="str">
        <f t="shared" ref="D130:D144" si="7">CONCATENATE(G130,"   ",I130,"    ",H130,"                     ",J130)</f>
        <v>13-056   38518    Interterritorial España sub-25 Femenino                     La Barganiza (Oviedo)</v>
      </c>
      <c r="E130" s="264"/>
      <c r="F130" s="264"/>
      <c r="G130" t="s">
        <v>1212</v>
      </c>
      <c r="H130" s="211" t="s">
        <v>1213</v>
      </c>
      <c r="I130" s="209">
        <v>38518</v>
      </c>
      <c r="J130" s="16" t="s">
        <v>1214</v>
      </c>
      <c r="K130" s="16">
        <v>41521</v>
      </c>
      <c r="L130" s="16">
        <v>41524</v>
      </c>
    </row>
    <row r="131" spans="4:12" hidden="1" outlineLevel="1">
      <c r="D131" s="264" t="str">
        <f t="shared" si="7"/>
        <v>13-057   3000    Cº de Europa de Clubes Femenino                     Sta. Sofia Golf &amp; Spa</v>
      </c>
      <c r="E131" s="264"/>
      <c r="F131" s="264"/>
      <c r="G131" t="s">
        <v>1215</v>
      </c>
      <c r="H131" s="211" t="s">
        <v>1216</v>
      </c>
      <c r="I131" s="209">
        <v>3000</v>
      </c>
      <c r="J131" s="16" t="s">
        <v>1217</v>
      </c>
      <c r="K131" s="16">
        <v>41543</v>
      </c>
      <c r="L131" s="16">
        <v>41545</v>
      </c>
    </row>
    <row r="132" spans="4:12" hidden="1" outlineLevel="1">
      <c r="D132" s="264" t="str">
        <f t="shared" si="7"/>
        <v>13-058   17000    Concentración EEUU - CTAF                     Setingdown Creek, Atlanta</v>
      </c>
      <c r="E132" s="264"/>
      <c r="F132" s="264"/>
      <c r="G132" t="s">
        <v>1218</v>
      </c>
      <c r="H132" s="211" t="s">
        <v>1219</v>
      </c>
      <c r="I132" s="209">
        <v>17000</v>
      </c>
      <c r="J132" s="16" t="s">
        <v>1220</v>
      </c>
      <c r="K132" s="16">
        <v>41334</v>
      </c>
      <c r="L132" s="16">
        <v>41336</v>
      </c>
    </row>
    <row r="133" spans="4:12" hidden="1" outlineLevel="1">
      <c r="D133" s="264" t="str">
        <f t="shared" si="7"/>
        <v>13-059   4365    British Ladies Stroke Play                     Prestwick</v>
      </c>
      <c r="E133" s="264"/>
      <c r="F133" s="264"/>
      <c r="G133" t="s">
        <v>1221</v>
      </c>
      <c r="H133" s="211" t="s">
        <v>1222</v>
      </c>
      <c r="I133" s="209">
        <v>4365</v>
      </c>
      <c r="J133" s="16" t="s">
        <v>1223</v>
      </c>
      <c r="K133" s="16">
        <v>41507</v>
      </c>
      <c r="L133" s="16">
        <v>41509</v>
      </c>
    </row>
    <row r="134" spans="4:12" hidden="1" outlineLevel="1">
      <c r="D134" s="264" t="str">
        <f t="shared" si="7"/>
        <v>13-060   9050    McGregor Trophy-Int.Inglaterra sub-16                     Seacroft</v>
      </c>
      <c r="E134" s="264"/>
      <c r="F134" s="264"/>
      <c r="G134" t="s">
        <v>1224</v>
      </c>
      <c r="H134" s="211" t="s">
        <v>1225</v>
      </c>
      <c r="I134" s="209">
        <v>9050</v>
      </c>
      <c r="J134" s="16" t="s">
        <v>1226</v>
      </c>
      <c r="K134" s="16">
        <v>41471</v>
      </c>
      <c r="L134" s="16">
        <v>41473</v>
      </c>
    </row>
    <row r="135" spans="4:12" hidden="1" outlineLevel="1">
      <c r="D135" s="264" t="str">
        <f t="shared" si="7"/>
        <v>13-062   5300    Evian Masters Juniors Cup                     Evian</v>
      </c>
      <c r="E135" s="264"/>
      <c r="F135" s="264"/>
      <c r="G135" t="s">
        <v>1227</v>
      </c>
      <c r="H135" s="211" t="s">
        <v>297</v>
      </c>
      <c r="I135" s="209">
        <v>5300</v>
      </c>
      <c r="J135" s="16" t="s">
        <v>1228</v>
      </c>
      <c r="K135" s="16">
        <v>41475</v>
      </c>
      <c r="L135" s="16">
        <v>41476</v>
      </c>
    </row>
    <row r="136" spans="4:12" hidden="1" outlineLevel="1">
      <c r="D136" s="264" t="str">
        <f t="shared" si="7"/>
        <v>13-063   10850    European Young Masters-Cº Europa sub-16                     Hamburger</v>
      </c>
      <c r="E136" s="264"/>
      <c r="F136" s="264"/>
      <c r="G136" t="s">
        <v>1229</v>
      </c>
      <c r="H136" s="211" t="s">
        <v>1230</v>
      </c>
      <c r="I136" s="209">
        <v>10850</v>
      </c>
      <c r="J136" s="16" t="s">
        <v>1231</v>
      </c>
      <c r="K136" s="16">
        <v>41480</v>
      </c>
      <c r="L136" s="16">
        <v>41482</v>
      </c>
    </row>
    <row r="137" spans="4:12" hidden="1" outlineLevel="1">
      <c r="D137" s="264" t="str">
        <f t="shared" si="7"/>
        <v>13-064   12000    XVII Mach Juvenil España-Portugal sub-16                     Islantilla</v>
      </c>
      <c r="E137" s="264"/>
      <c r="F137" s="264"/>
      <c r="G137" t="s">
        <v>1232</v>
      </c>
      <c r="H137" s="211" t="s">
        <v>1233</v>
      </c>
      <c r="I137" s="209">
        <v>12000</v>
      </c>
      <c r="J137" s="16" t="s">
        <v>1234</v>
      </c>
      <c r="K137" s="16">
        <v>41487</v>
      </c>
      <c r="L137" s="16">
        <v>41488</v>
      </c>
    </row>
    <row r="138" spans="4:12" hidden="1" outlineLevel="1">
      <c r="D138" s="264" t="str">
        <f t="shared" si="7"/>
        <v>13-065   8750    Reid Trophy-Int.Inglaterra sub-14                     North Hants</v>
      </c>
      <c r="E138" s="264"/>
      <c r="F138" s="264"/>
      <c r="G138" t="s">
        <v>1235</v>
      </c>
      <c r="H138" s="211" t="s">
        <v>1236</v>
      </c>
      <c r="I138" s="209">
        <v>8750</v>
      </c>
      <c r="J138" s="16" t="s">
        <v>1237</v>
      </c>
      <c r="K138" s="16">
        <v>41492</v>
      </c>
      <c r="L138" s="16">
        <v>41494</v>
      </c>
    </row>
    <row r="139" spans="4:12" hidden="1" outlineLevel="1">
      <c r="D139" s="264" t="str">
        <f t="shared" si="7"/>
        <v>13-066   5750    X Match Juvenil Inglaterra-España sub-16                     Heswall</v>
      </c>
      <c r="E139" s="264"/>
      <c r="F139" s="264"/>
      <c r="G139" t="s">
        <v>1238</v>
      </c>
      <c r="H139" s="211" t="s">
        <v>1239</v>
      </c>
      <c r="I139" s="209">
        <v>5750</v>
      </c>
      <c r="J139" s="16" t="s">
        <v>1240</v>
      </c>
      <c r="K139" s="16">
        <v>41506</v>
      </c>
      <c r="L139" s="16">
        <v>41506</v>
      </c>
    </row>
    <row r="140" spans="4:12" hidden="1" outlineLevel="1">
      <c r="D140" s="264" t="str">
        <f t="shared" si="7"/>
        <v>13-067   6000    Under 16 Open Stroke Play Ch.(sub-16)                     Heswall</v>
      </c>
      <c r="E140" s="264"/>
      <c r="F140" s="264"/>
      <c r="G140" t="s">
        <v>1241</v>
      </c>
      <c r="H140" s="211" t="s">
        <v>1242</v>
      </c>
      <c r="I140" s="209">
        <v>6000</v>
      </c>
      <c r="J140" s="16" t="s">
        <v>1240</v>
      </c>
      <c r="K140" s="16">
        <v>41507</v>
      </c>
      <c r="L140" s="16">
        <v>41509</v>
      </c>
    </row>
    <row r="141" spans="4:12" hidden="1" outlineLevel="1">
      <c r="D141" s="264" t="str">
        <f t="shared" si="7"/>
        <v>13-068   19500    Lacoste 4 Naciones                     Peralada</v>
      </c>
      <c r="E141" s="264"/>
      <c r="F141" s="264"/>
      <c r="G141" t="s">
        <v>1243</v>
      </c>
      <c r="H141" s="211" t="s">
        <v>1244</v>
      </c>
      <c r="I141" s="209">
        <v>19500</v>
      </c>
      <c r="J141" s="16" t="s">
        <v>1245</v>
      </c>
      <c r="K141" s="16">
        <v>41541</v>
      </c>
      <c r="L141" s="16">
        <v>41542</v>
      </c>
    </row>
    <row r="142" spans="4:12" hidden="1" outlineLevel="1">
      <c r="D142" s="264" t="str">
        <f t="shared" si="7"/>
        <v>13-069   7500    Match Francia-España Juvenil                     Montpellier Massane</v>
      </c>
      <c r="E142" s="264"/>
      <c r="F142" s="264"/>
      <c r="G142" t="s">
        <v>1246</v>
      </c>
      <c r="H142" s="211" t="s">
        <v>1247</v>
      </c>
      <c r="I142" s="209">
        <v>7500</v>
      </c>
      <c r="J142" s="16" t="s">
        <v>1248</v>
      </c>
      <c r="K142" s="16">
        <v>41580</v>
      </c>
      <c r="L142" s="16">
        <v>41581</v>
      </c>
    </row>
    <row r="143" spans="4:12" hidden="1" outlineLevel="1">
      <c r="D143" s="264" t="str">
        <f t="shared" si="7"/>
        <v>13-070   1500    Varios CT Juvenil-Pruebas CTAF, CTAM                     a determinar</v>
      </c>
      <c r="E143" s="264"/>
      <c r="F143" s="264"/>
      <c r="G143" t="s">
        <v>1249</v>
      </c>
      <c r="H143" s="211" t="s">
        <v>1250</v>
      </c>
      <c r="I143" s="209">
        <v>1500</v>
      </c>
      <c r="J143" s="16" t="s">
        <v>1174</v>
      </c>
      <c r="K143" s="16">
        <v>41275</v>
      </c>
      <c r="L143" s="16">
        <v>41639</v>
      </c>
    </row>
    <row r="144" spans="4:12" hidden="1" outlineLevel="1">
      <c r="D144" s="264" t="str">
        <f t="shared" si="7"/>
        <v>13-071   1500    Varios CTJ                     A determinar</v>
      </c>
      <c r="E144" s="264"/>
      <c r="F144" s="264"/>
      <c r="G144" t="s">
        <v>1251</v>
      </c>
      <c r="H144" s="211" t="s">
        <v>1252</v>
      </c>
      <c r="I144" s="209">
        <v>1500</v>
      </c>
      <c r="J144" s="16" t="s">
        <v>1119</v>
      </c>
      <c r="K144" s="16">
        <v>41275</v>
      </c>
      <c r="L144" s="16">
        <v>41639</v>
      </c>
    </row>
    <row r="145" spans="4:12" hidden="1" outlineLevel="1">
      <c r="D145" s="264" t="str">
        <f t="shared" ref="D145:D160" si="8">CONCATENATE(G145,"   ",I145,"    ",H145,"                     ",J145)</f>
        <v>13-072   65200    Becados-Concentraciones                     Madrid</v>
      </c>
      <c r="E145" s="264"/>
      <c r="F145" s="264"/>
      <c r="G145" t="s">
        <v>1253</v>
      </c>
      <c r="H145" s="211" t="s">
        <v>1254</v>
      </c>
      <c r="I145" s="209">
        <v>65200</v>
      </c>
      <c r="J145" s="16" t="s">
        <v>1099</v>
      </c>
      <c r="K145" s="16">
        <v>41275</v>
      </c>
      <c r="L145" s="16">
        <v>41639</v>
      </c>
    </row>
    <row r="146" spans="4:12" hidden="1" outlineLevel="1">
      <c r="D146" s="264" t="str">
        <f t="shared" si="8"/>
        <v>13-073   78800    Becados - Competiciones                     a determinar</v>
      </c>
      <c r="E146" s="264"/>
      <c r="F146" s="264"/>
      <c r="G146" t="s">
        <v>1255</v>
      </c>
      <c r="H146" s="211" t="s">
        <v>1256</v>
      </c>
      <c r="I146" s="209">
        <v>78800</v>
      </c>
      <c r="J146" s="16" t="s">
        <v>1174</v>
      </c>
      <c r="K146" s="16">
        <v>41275</v>
      </c>
      <c r="L146" s="16">
        <v>41639</v>
      </c>
    </row>
    <row r="147" spans="4:12" hidden="1" outlineLevel="1">
      <c r="D147" s="264" t="str">
        <f t="shared" si="8"/>
        <v>13-074   1650000    Open de España de Golf                     A determinar</v>
      </c>
      <c r="E147" s="264"/>
      <c r="F147" s="264"/>
      <c r="G147" t="s">
        <v>1257</v>
      </c>
      <c r="H147" s="211" t="s">
        <v>1258</v>
      </c>
      <c r="I147" s="209">
        <v>1650000</v>
      </c>
      <c r="J147" s="16" t="s">
        <v>1119</v>
      </c>
      <c r="K147" s="16">
        <v>41275</v>
      </c>
      <c r="L147" s="16">
        <v>41639</v>
      </c>
    </row>
    <row r="148" spans="4:12" hidden="1" outlineLevel="1">
      <c r="D148" s="264" t="str">
        <f t="shared" si="8"/>
        <v>13-075   315000    Arbitrajes                     A determinar</v>
      </c>
      <c r="E148" s="264"/>
      <c r="F148" s="264"/>
      <c r="G148" t="s">
        <v>1259</v>
      </c>
      <c r="H148" s="211" t="s">
        <v>272</v>
      </c>
      <c r="I148" s="209">
        <v>315000</v>
      </c>
      <c r="J148" s="16" t="s">
        <v>1119</v>
      </c>
      <c r="K148" s="16">
        <v>41275</v>
      </c>
      <c r="L148" s="16">
        <v>41639</v>
      </c>
    </row>
    <row r="149" spans="4:12" hidden="1" outlineLevel="1">
      <c r="D149" s="264" t="str">
        <f t="shared" si="8"/>
        <v>13-076   16200    Comisión Antidopaje                     A determinar</v>
      </c>
      <c r="E149" s="264"/>
      <c r="F149" s="264"/>
      <c r="G149" t="s">
        <v>1260</v>
      </c>
      <c r="H149" s="211" t="s">
        <v>328</v>
      </c>
      <c r="I149" s="209">
        <v>16200</v>
      </c>
      <c r="J149" s="16" t="s">
        <v>1119</v>
      </c>
      <c r="K149" s="16">
        <v>41275</v>
      </c>
      <c r="L149" s="16">
        <v>41639</v>
      </c>
    </row>
    <row r="150" spans="4:12" hidden="1" outlineLevel="1">
      <c r="D150" s="264" t="str">
        <f t="shared" si="8"/>
        <v>13-077   12370    Concentración Pre-europeos CTAF                     A determinar</v>
      </c>
      <c r="E150" s="264"/>
      <c r="F150" s="264"/>
      <c r="G150" t="s">
        <v>1261</v>
      </c>
      <c r="H150" s="211" t="s">
        <v>1262</v>
      </c>
      <c r="I150" s="209">
        <v>12370</v>
      </c>
      <c r="J150" s="16" t="s">
        <v>1119</v>
      </c>
      <c r="K150" s="16">
        <v>41449</v>
      </c>
      <c r="L150" s="16">
        <v>41451</v>
      </c>
    </row>
    <row r="151" spans="4:12" hidden="1" outlineLevel="1">
      <c r="D151" s="264" t="str">
        <f t="shared" si="8"/>
        <v>13-078   8130    Concentración 1ª Pre-temp. CTAF                     CNG, Madrid</v>
      </c>
      <c r="E151" s="264"/>
      <c r="F151" s="264"/>
      <c r="G151" t="s">
        <v>1263</v>
      </c>
      <c r="H151" s="211" t="s">
        <v>1264</v>
      </c>
      <c r="I151" s="209">
        <v>8130</v>
      </c>
      <c r="J151" s="16" t="s">
        <v>381</v>
      </c>
      <c r="K151" s="16">
        <v>41552</v>
      </c>
      <c r="L151" s="16">
        <v>41553</v>
      </c>
    </row>
    <row r="152" spans="4:12" hidden="1" outlineLevel="1">
      <c r="D152" s="264" t="str">
        <f t="shared" si="8"/>
        <v>13-079   11320    Concentración 2ª Pre-temp CTAF                     A determinar</v>
      </c>
      <c r="E152" s="264"/>
      <c r="F152" s="264"/>
      <c r="G152" t="s">
        <v>1265</v>
      </c>
      <c r="H152" s="211" t="s">
        <v>1266</v>
      </c>
      <c r="I152" s="209">
        <v>11320</v>
      </c>
      <c r="J152" s="16" t="s">
        <v>1119</v>
      </c>
      <c r="K152" s="16">
        <v>41587</v>
      </c>
      <c r="L152" s="16">
        <v>41588</v>
      </c>
    </row>
    <row r="153" spans="4:12" hidden="1" outlineLevel="1">
      <c r="D153" s="264" t="str">
        <f t="shared" si="8"/>
        <v>13-080   10140    Concentración 3ª Pre-temp CTAF                     A determinar</v>
      </c>
      <c r="E153" s="264"/>
      <c r="F153" s="264"/>
      <c r="G153" t="s">
        <v>1267</v>
      </c>
      <c r="H153" s="211" t="s">
        <v>1268</v>
      </c>
      <c r="I153" s="209">
        <v>10140</v>
      </c>
      <c r="J153" s="16" t="s">
        <v>1119</v>
      </c>
      <c r="K153" s="16">
        <v>41625</v>
      </c>
      <c r="L153" s="16">
        <v>41626</v>
      </c>
    </row>
    <row r="154" spans="4:12" hidden="1" outlineLevel="1">
      <c r="D154" s="264" t="str">
        <f t="shared" si="8"/>
        <v>13-081   1634    Cº por invitación CTAF                     A determinar</v>
      </c>
      <c r="E154" s="264"/>
      <c r="F154" s="264"/>
      <c r="G154" t="s">
        <v>1269</v>
      </c>
      <c r="H154" s="211" t="s">
        <v>1270</v>
      </c>
      <c r="I154" s="209">
        <v>1634</v>
      </c>
      <c r="J154" s="16" t="s">
        <v>1119</v>
      </c>
      <c r="K154" s="16">
        <v>41275</v>
      </c>
      <c r="L154" s="16">
        <v>41639</v>
      </c>
    </row>
    <row r="155" spans="4:12" hidden="1" outlineLevel="1">
      <c r="D155" s="264" t="str">
        <f t="shared" si="8"/>
        <v>13-082   230000    Programa Neo Pro                     A determinar</v>
      </c>
      <c r="E155" s="264"/>
      <c r="F155" s="264"/>
      <c r="G155" t="s">
        <v>1271</v>
      </c>
      <c r="H155" s="211" t="s">
        <v>1272</v>
      </c>
      <c r="I155" s="209">
        <v>230000</v>
      </c>
      <c r="J155" s="16" t="s">
        <v>1119</v>
      </c>
      <c r="K155" s="16">
        <v>41275</v>
      </c>
      <c r="L155" s="16">
        <v>41639</v>
      </c>
    </row>
    <row r="156" spans="4:12" hidden="1" outlineLevel="1">
      <c r="D156" s="264" t="str">
        <f t="shared" si="8"/>
        <v>13-083   8800    USPGA QS                     USA</v>
      </c>
      <c r="E156" s="264"/>
      <c r="F156" s="264"/>
      <c r="G156" t="s">
        <v>1273</v>
      </c>
      <c r="H156" s="211" t="s">
        <v>313</v>
      </c>
      <c r="I156" s="209">
        <v>8800</v>
      </c>
      <c r="J156" s="16" t="s">
        <v>1274</v>
      </c>
      <c r="K156" s="16">
        <v>41609</v>
      </c>
      <c r="L156" s="16">
        <v>41612</v>
      </c>
    </row>
    <row r="157" spans="4:12" hidden="1" outlineLevel="1">
      <c r="D157" s="264" t="str">
        <f t="shared" si="8"/>
        <v>13-084   21000    EPGA QS                     PGA Catalunya</v>
      </c>
      <c r="E157" s="264"/>
      <c r="F157" s="264"/>
      <c r="G157" t="s">
        <v>1275</v>
      </c>
      <c r="H157" s="211" t="s">
        <v>85</v>
      </c>
      <c r="I157" s="209">
        <v>21000</v>
      </c>
      <c r="J157" s="16" t="s">
        <v>1276</v>
      </c>
      <c r="K157" s="16">
        <v>41623</v>
      </c>
      <c r="L157" s="16">
        <v>41626</v>
      </c>
    </row>
    <row r="158" spans="4:12" hidden="1" outlineLevel="1">
      <c r="D158" s="264" t="str">
        <f t="shared" si="8"/>
        <v>13-085   15000    LPGA QS                     USA</v>
      </c>
      <c r="E158" s="264"/>
      <c r="F158" s="264"/>
      <c r="G158" t="s">
        <v>1277</v>
      </c>
      <c r="H158" s="211" t="s">
        <v>86</v>
      </c>
      <c r="I158" s="209">
        <v>15000</v>
      </c>
      <c r="J158" s="16" t="s">
        <v>1274</v>
      </c>
      <c r="K158" s="16">
        <v>41604</v>
      </c>
      <c r="L158" s="16">
        <v>41608</v>
      </c>
    </row>
    <row r="159" spans="4:12" hidden="1" outlineLevel="1">
      <c r="D159" s="264" t="str">
        <f t="shared" si="8"/>
        <v>13-086   2700    LET QS                     La Manga</v>
      </c>
      <c r="E159" s="264"/>
      <c r="F159" s="264"/>
      <c r="G159" t="s">
        <v>1278</v>
      </c>
      <c r="H159" s="211" t="s">
        <v>87</v>
      </c>
      <c r="I159" s="209">
        <v>2700</v>
      </c>
      <c r="J159" s="16" t="s">
        <v>1279</v>
      </c>
      <c r="K159" s="16">
        <v>41609</v>
      </c>
      <c r="L159" s="16">
        <v>41612</v>
      </c>
    </row>
    <row r="160" spans="4:12" hidden="1" outlineLevel="1">
      <c r="D160" s="264" t="str">
        <f t="shared" si="8"/>
        <v>13-087   61200    Alps Tour                     A determinar</v>
      </c>
      <c r="E160" s="264"/>
      <c r="F160" s="264"/>
      <c r="G160" t="s">
        <v>1280</v>
      </c>
      <c r="H160" s="211" t="s">
        <v>1281</v>
      </c>
      <c r="I160" s="209">
        <v>61200</v>
      </c>
      <c r="J160" s="16" t="s">
        <v>1119</v>
      </c>
      <c r="K160" s="16">
        <v>41306</v>
      </c>
      <c r="L160" s="16">
        <v>41608</v>
      </c>
    </row>
    <row r="161" spans="4:12" hidden="1" outlineLevel="1">
      <c r="D161" s="264" t="str">
        <f>CONCATENATE(G161,"   ",I161,"    ",H161,"                     ",J161)</f>
        <v>13-088   12000    Asistencia Torneos y reuniones CTP                     A determinar</v>
      </c>
      <c r="E161" s="264"/>
      <c r="F161" s="264"/>
      <c r="G161" t="s">
        <v>1282</v>
      </c>
      <c r="H161" s="211" t="s">
        <v>1283</v>
      </c>
      <c r="I161" s="209">
        <v>12000</v>
      </c>
      <c r="J161" s="16" t="s">
        <v>1119</v>
      </c>
      <c r="K161" s="16">
        <v>41275</v>
      </c>
      <c r="L161" s="16">
        <v>41639</v>
      </c>
    </row>
    <row r="162" spans="4:12" hidden="1" outlineLevel="1">
      <c r="D162" s="264" t="str">
        <f>CONCATENATE(G162,"   ",I162,"    ",H162,"                     ",J162)</f>
        <v>13-089   70200    Circuito LETAS                     Galicia y otro</v>
      </c>
      <c r="E162" s="264"/>
      <c r="F162" s="264"/>
      <c r="G162" t="s">
        <v>1284</v>
      </c>
      <c r="H162" s="211" t="s">
        <v>1285</v>
      </c>
      <c r="I162" s="209">
        <v>70200</v>
      </c>
      <c r="J162" s="16" t="s">
        <v>1286</v>
      </c>
      <c r="K162" s="16">
        <v>41395</v>
      </c>
      <c r="L162" s="16">
        <v>41397</v>
      </c>
    </row>
    <row r="163" spans="4:12" hidden="1" outlineLevel="1">
      <c r="D163" s="264" t="str">
        <f>CONCATENATE(G163,"   ",I163,"    ",H163,"                     ",J163)</f>
        <v>13-090   40000    Cº España Profesionales Femenino                     Costa Adeje, Tenerife</v>
      </c>
      <c r="E163" s="264"/>
      <c r="F163" s="264"/>
      <c r="G163" t="s">
        <v>1287</v>
      </c>
      <c r="H163" s="211" t="s">
        <v>1288</v>
      </c>
      <c r="I163" s="209">
        <v>40000</v>
      </c>
      <c r="J163" s="16" t="s">
        <v>1289</v>
      </c>
      <c r="K163" s="16">
        <v>41536</v>
      </c>
      <c r="L163" s="16">
        <v>41538</v>
      </c>
    </row>
    <row r="164" spans="4:12" hidden="1" outlineLevel="1">
      <c r="D164" s="264" t="str">
        <f t="shared" ref="D164:D170" si="9">CONCATENATE(G164,"   ",I164,"    ",H164,"                     ",J164)</f>
        <v>13-091   4000    Copa del Mundo Femenina Profesional                     Mission Hills</v>
      </c>
      <c r="E164" s="264"/>
      <c r="F164" s="264"/>
      <c r="G164" t="s">
        <v>1290</v>
      </c>
      <c r="H164" s="211" t="s">
        <v>1291</v>
      </c>
      <c r="I164" s="209">
        <v>4000</v>
      </c>
      <c r="J164" s="16" t="s">
        <v>1292</v>
      </c>
      <c r="K164" s="16">
        <v>41340</v>
      </c>
      <c r="L164" s="16">
        <v>41343</v>
      </c>
    </row>
    <row r="165" spans="4:12" hidden="1" outlineLevel="1">
      <c r="D165" s="264" t="str">
        <f t="shared" si="9"/>
        <v>13-400   27500    Cº Interterritorial Jr. Masc. 2ª div                     C.G. Castillo de Gorraiz</v>
      </c>
      <c r="E165" s="264"/>
      <c r="F165" s="264"/>
      <c r="G165" t="s">
        <v>1293</v>
      </c>
      <c r="H165" s="211" t="s">
        <v>1294</v>
      </c>
      <c r="I165" s="209">
        <v>27500</v>
      </c>
      <c r="J165" s="16" t="s">
        <v>1295</v>
      </c>
      <c r="K165" s="16">
        <v>41536</v>
      </c>
      <c r="L165" s="16">
        <v>41539</v>
      </c>
    </row>
    <row r="166" spans="4:12" hidden="1" outlineLevel="1">
      <c r="D166" s="264" t="str">
        <f t="shared" si="9"/>
        <v>13-401   4500    Torneos juego corto CTAM                     R.C.Pedreña</v>
      </c>
      <c r="E166" s="264"/>
      <c r="F166" s="264"/>
      <c r="G166" t="s">
        <v>1296</v>
      </c>
      <c r="H166" s="211" t="s">
        <v>1297</v>
      </c>
      <c r="I166" s="209">
        <v>4500</v>
      </c>
      <c r="J166" s="16" t="s">
        <v>1298</v>
      </c>
      <c r="K166" s="16">
        <v>41543</v>
      </c>
      <c r="L166" s="16">
        <v>41546</v>
      </c>
    </row>
    <row r="167" spans="4:12" hidden="1" outlineLevel="1">
      <c r="D167" s="264" t="str">
        <f t="shared" si="9"/>
        <v>13-402   9000    Gran Final Juego Corto Masculina                     A determinar</v>
      </c>
      <c r="E167" s="264"/>
      <c r="F167" s="264"/>
      <c r="G167" t="s">
        <v>1299</v>
      </c>
      <c r="H167" s="211" t="s">
        <v>1300</v>
      </c>
      <c r="I167" s="209">
        <v>9000</v>
      </c>
      <c r="J167" s="16" t="s">
        <v>1119</v>
      </c>
      <c r="K167" s="16">
        <v>41275</v>
      </c>
      <c r="L167" s="16">
        <v>41277</v>
      </c>
    </row>
    <row r="168" spans="4:12" hidden="1" outlineLevel="1">
      <c r="D168" s="264" t="str">
        <f t="shared" si="9"/>
        <v>13-404   300    Cº de España de Cadetes Femenino                     La Moraleja, Madrid</v>
      </c>
      <c r="E168" s="264"/>
      <c r="F168" s="264"/>
      <c r="G168" t="s">
        <v>1301</v>
      </c>
      <c r="H168" s="211" t="s">
        <v>1302</v>
      </c>
      <c r="I168" s="209">
        <v>300</v>
      </c>
      <c r="J168" s="16" t="s">
        <v>1303</v>
      </c>
      <c r="K168" s="16">
        <v>41396</v>
      </c>
      <c r="L168" s="16">
        <v>41398</v>
      </c>
    </row>
    <row r="169" spans="4:12" hidden="1" outlineLevel="1">
      <c r="D169" s="264" t="str">
        <f t="shared" si="9"/>
        <v>13-405   930    Cº España Dobles Mixto Femenino                     San Cugat</v>
      </c>
      <c r="E169" s="264"/>
      <c r="F169" s="264"/>
      <c r="G169" t="s">
        <v>1304</v>
      </c>
      <c r="H169" s="211" t="s">
        <v>1305</v>
      </c>
      <c r="I169" s="209">
        <v>930</v>
      </c>
      <c r="J169" s="16" t="s">
        <v>1306</v>
      </c>
      <c r="K169" s="16">
        <v>41566</v>
      </c>
      <c r="L169" s="16">
        <v>41567</v>
      </c>
    </row>
    <row r="170" spans="4:12" hidden="1" outlineLevel="1">
      <c r="D170" s="264" t="str">
        <f t="shared" si="9"/>
        <v>13-406   2260    Cº Indiv.de España 3ª y 4ª categoria                     Larrabea</v>
      </c>
      <c r="E170" s="264"/>
      <c r="F170" s="264"/>
      <c r="G170" t="s">
        <v>1307</v>
      </c>
      <c r="H170" s="211" t="s">
        <v>1308</v>
      </c>
      <c r="I170" s="209">
        <v>2260</v>
      </c>
      <c r="J170" s="16" t="s">
        <v>1309</v>
      </c>
      <c r="K170" s="16">
        <v>41426</v>
      </c>
      <c r="L170" s="16">
        <v>41427</v>
      </c>
    </row>
    <row r="171" spans="4:12" hidden="1" outlineLevel="1">
      <c r="D171" s="264" t="str">
        <f t="shared" ref="D171:D181" si="10">CONCATENATE(G171,"   ",I171,"    ",H171,"                     ",J171)</f>
        <v>13-407   1730    Cº Interclubs Femenino                     Guadalhorce</v>
      </c>
      <c r="E171" s="264"/>
      <c r="F171" s="264"/>
      <c r="G171" t="s">
        <v>1310</v>
      </c>
      <c r="H171" s="211" t="s">
        <v>387</v>
      </c>
      <c r="I171" s="209">
        <v>1730</v>
      </c>
      <c r="J171" s="16" t="s">
        <v>1311</v>
      </c>
      <c r="K171" s="16">
        <v>41369</v>
      </c>
      <c r="L171" s="16">
        <v>41371</v>
      </c>
    </row>
    <row r="172" spans="4:12" hidden="1" outlineLevel="1">
      <c r="D172" s="264" t="str">
        <f t="shared" si="10"/>
        <v>13-408   2290    Copa España mayores 35 años Fem.                     Sherry Golf, Jerez</v>
      </c>
      <c r="E172" s="264"/>
      <c r="F172" s="264"/>
      <c r="G172" t="s">
        <v>1312</v>
      </c>
      <c r="H172" s="211" t="s">
        <v>1313</v>
      </c>
      <c r="I172" s="209">
        <v>2290</v>
      </c>
      <c r="J172" s="16" t="s">
        <v>1314</v>
      </c>
      <c r="K172" s="16">
        <v>41446</v>
      </c>
      <c r="L172" s="16">
        <v>41448</v>
      </c>
    </row>
    <row r="173" spans="4:12" hidden="1" outlineLevel="1">
      <c r="D173" s="264" t="str">
        <f t="shared" si="10"/>
        <v>13-410   11000    Puntuables Zonales y Nacionales CTJ                     Murcia y otros</v>
      </c>
      <c r="E173" s="264"/>
      <c r="F173" s="264"/>
      <c r="G173" t="s">
        <v>1315</v>
      </c>
      <c r="H173" s="211" t="s">
        <v>1316</v>
      </c>
      <c r="I173" s="209">
        <v>11000</v>
      </c>
      <c r="J173" s="16" t="s">
        <v>1317</v>
      </c>
      <c r="K173" s="16">
        <v>41275</v>
      </c>
      <c r="L173" s="16">
        <v>41455</v>
      </c>
    </row>
    <row r="174" spans="4:12" hidden="1" outlineLevel="1">
      <c r="D174" s="264" t="str">
        <f t="shared" si="10"/>
        <v>13-411   12500    Cº Nacional de Cadetes                     La Moraleja, Madrid</v>
      </c>
      <c r="E174" s="264"/>
      <c r="F174" s="264"/>
      <c r="G174" t="s">
        <v>1318</v>
      </c>
      <c r="H174" s="211" t="s">
        <v>1319</v>
      </c>
      <c r="I174" s="209">
        <v>12500</v>
      </c>
      <c r="J174" s="16" t="s">
        <v>1303</v>
      </c>
      <c r="K174" s="16">
        <v>41396</v>
      </c>
      <c r="L174" s="16">
        <v>41398</v>
      </c>
    </row>
    <row r="175" spans="4:12" hidden="1" outlineLevel="1">
      <c r="D175" s="264" t="str">
        <f t="shared" si="10"/>
        <v>13-412   38150    Cº España Infantil, Alevín y Benjamín In                     Portaventura Golf (Tarragona)</v>
      </c>
      <c r="E175" s="264"/>
      <c r="F175" s="264"/>
      <c r="G175" t="s">
        <v>1320</v>
      </c>
      <c r="H175" s="211" t="s">
        <v>1321</v>
      </c>
      <c r="I175" s="209">
        <v>38150</v>
      </c>
      <c r="J175" s="16" t="s">
        <v>1322</v>
      </c>
      <c r="K175" s="16">
        <v>41451</v>
      </c>
      <c r="L175" s="16">
        <v>41453</v>
      </c>
    </row>
    <row r="176" spans="4:12" hidden="1" outlineLevel="1">
      <c r="D176" s="264" t="str">
        <f t="shared" si="10"/>
        <v>13-413   1500    Cº España Infantil por Equipos                     Guadalhorce G.C.(Málaga)</v>
      </c>
      <c r="E176" s="264"/>
      <c r="F176" s="264"/>
      <c r="G176" t="s">
        <v>1323</v>
      </c>
      <c r="H176" s="211" t="s">
        <v>1324</v>
      </c>
      <c r="I176" s="209">
        <v>1500</v>
      </c>
      <c r="J176" s="16" t="s">
        <v>1325</v>
      </c>
      <c r="K176" s="16">
        <v>41513</v>
      </c>
      <c r="L176" s="16">
        <v>41514</v>
      </c>
    </row>
    <row r="177" spans="4:12" hidden="1" outlineLevel="1">
      <c r="D177" s="264" t="str">
        <f t="shared" si="10"/>
        <v>13-414   24300    Cº Interterrit. Fem.Sub-25-2ª Div.-CTJ                     C.G.La Barganiza (Asturias)</v>
      </c>
      <c r="E177" s="264"/>
      <c r="F177" s="264"/>
      <c r="G177" t="s">
        <v>1326</v>
      </c>
      <c r="H177" s="211" t="s">
        <v>1327</v>
      </c>
      <c r="I177" s="209">
        <v>24300</v>
      </c>
      <c r="J177" s="16" t="s">
        <v>1328</v>
      </c>
      <c r="K177" s="16">
        <v>41522</v>
      </c>
      <c r="L177" s="16">
        <v>41524</v>
      </c>
    </row>
    <row r="178" spans="4:12" hidden="1" outlineLevel="1">
      <c r="D178" s="264" t="str">
        <f t="shared" si="10"/>
        <v>13-415   48300    Cº Interterrit. Cadetes Masc.-CTJ                     C.G.SALAMANCA(ZARAPICOS)</v>
      </c>
      <c r="E178" s="264"/>
      <c r="F178" s="264"/>
      <c r="G178" t="s">
        <v>1329</v>
      </c>
      <c r="H178" s="211" t="s">
        <v>1330</v>
      </c>
      <c r="I178" s="209">
        <v>48300</v>
      </c>
      <c r="J178" s="16" t="s">
        <v>1331</v>
      </c>
      <c r="K178" s="16">
        <v>41529</v>
      </c>
      <c r="L178" s="16">
        <v>41532</v>
      </c>
    </row>
    <row r="179" spans="4:12" hidden="1" outlineLevel="1">
      <c r="D179" s="264" t="str">
        <f t="shared" si="10"/>
        <v>13-416   69400    Cº Interterritorial de España Infantil                     La Rioja</v>
      </c>
      <c r="E179" s="264"/>
      <c r="F179" s="264"/>
      <c r="G179" t="s">
        <v>1332</v>
      </c>
      <c r="H179" s="211" t="s">
        <v>362</v>
      </c>
      <c r="I179" s="209">
        <v>69400</v>
      </c>
      <c r="J179" s="16" t="s">
        <v>1333</v>
      </c>
      <c r="K179" s="16">
        <v>41556</v>
      </c>
      <c r="L179" s="16">
        <v>41559</v>
      </c>
    </row>
    <row r="180" spans="4:12" hidden="1" outlineLevel="1">
      <c r="D180" s="264" t="str">
        <f t="shared" si="10"/>
        <v>13-417   6500    Concentración Juvenil Femenina                     CNG (Madrid)</v>
      </c>
      <c r="E180" s="264"/>
      <c r="F180" s="264"/>
      <c r="G180" t="s">
        <v>1334</v>
      </c>
      <c r="H180" s="211" t="s">
        <v>1335</v>
      </c>
      <c r="I180" s="209">
        <v>6500</v>
      </c>
      <c r="J180" s="16" t="s">
        <v>1336</v>
      </c>
      <c r="K180" s="16">
        <v>41293</v>
      </c>
      <c r="L180" s="16">
        <v>41294</v>
      </c>
    </row>
    <row r="181" spans="4:12" hidden="1" outlineLevel="1">
      <c r="D181" s="264" t="str">
        <f t="shared" si="10"/>
        <v>13-418   7900    Concentración Juvenil Masculina                     CNG (Madrid)</v>
      </c>
      <c r="E181" s="264"/>
      <c r="F181" s="264"/>
      <c r="G181" t="s">
        <v>1337</v>
      </c>
      <c r="H181" s="211" t="s">
        <v>1338</v>
      </c>
      <c r="I181" s="209">
        <v>7900</v>
      </c>
      <c r="J181" s="16" t="s">
        <v>1336</v>
      </c>
      <c r="K181" s="16">
        <v>41300</v>
      </c>
      <c r="L181" s="16">
        <v>41301</v>
      </c>
    </row>
    <row r="182" spans="4:12" hidden="1" outlineLevel="1">
      <c r="D182" s="264" t="str">
        <f t="shared" ref="D182:D188" si="11">CONCATENATE(G182,"   ",I182,"    ",H182,"                     ",J182)</f>
        <v>13-419   6000    Concentración Juvenil Mixta                     CNG (Madrid)</v>
      </c>
      <c r="E182" s="264"/>
      <c r="F182" s="264"/>
      <c r="G182" t="s">
        <v>1339</v>
      </c>
      <c r="H182" s="211" t="s">
        <v>1340</v>
      </c>
      <c r="I182" s="209">
        <v>6000</v>
      </c>
      <c r="J182" s="16" t="s">
        <v>1336</v>
      </c>
      <c r="K182" s="16">
        <v>41307</v>
      </c>
      <c r="L182" s="16">
        <v>41308</v>
      </c>
    </row>
    <row r="183" spans="4:12" hidden="1" outlineLevel="1">
      <c r="D183" s="264" t="str">
        <f t="shared" si="11"/>
        <v>13-420   6200    Concentración Juvenil Femenina                     CNG (Madrid)</v>
      </c>
      <c r="E183" s="264"/>
      <c r="F183" s="264"/>
      <c r="G183" t="s">
        <v>1341</v>
      </c>
      <c r="H183" s="211" t="s">
        <v>1335</v>
      </c>
      <c r="I183" s="209">
        <v>6200</v>
      </c>
      <c r="J183" s="16" t="s">
        <v>1336</v>
      </c>
      <c r="K183" s="16">
        <v>41335</v>
      </c>
      <c r="L183" s="16">
        <v>41336</v>
      </c>
    </row>
    <row r="184" spans="4:12" hidden="1" outlineLevel="1">
      <c r="D184" s="264" t="str">
        <f t="shared" si="11"/>
        <v>13-421   8600    Concentración Juvenil Masculina                     CNG (madrid)</v>
      </c>
      <c r="E184" s="264"/>
      <c r="F184" s="264"/>
      <c r="G184" t="s">
        <v>1342</v>
      </c>
      <c r="H184" s="211" t="s">
        <v>1338</v>
      </c>
      <c r="I184" s="209">
        <v>8600</v>
      </c>
      <c r="J184" s="16" t="s">
        <v>1343</v>
      </c>
      <c r="K184" s="16">
        <v>41342</v>
      </c>
      <c r="L184" s="16">
        <v>41343</v>
      </c>
    </row>
    <row r="185" spans="4:12" hidden="1" outlineLevel="1">
      <c r="D185" s="264" t="str">
        <f t="shared" si="11"/>
        <v>13-422   6600    Concentración Juvenil Mixta                     CNG (Madrid)</v>
      </c>
      <c r="E185" s="264"/>
      <c r="F185" s="264"/>
      <c r="G185" t="s">
        <v>1344</v>
      </c>
      <c r="H185" s="211" t="s">
        <v>1340</v>
      </c>
      <c r="I185" s="209">
        <v>6600</v>
      </c>
      <c r="J185" s="16" t="s">
        <v>1336</v>
      </c>
      <c r="K185" s="16">
        <v>41349</v>
      </c>
      <c r="L185" s="16">
        <v>41350</v>
      </c>
    </row>
    <row r="186" spans="4:12" hidden="1" outlineLevel="1">
      <c r="D186" s="264" t="str">
        <f t="shared" si="11"/>
        <v>13-423   7300    Concentración Juvenil Mixta                     CNG (Madrid)</v>
      </c>
      <c r="E186" s="264"/>
      <c r="F186" s="264"/>
      <c r="G186" t="s">
        <v>1345</v>
      </c>
      <c r="H186" s="211" t="s">
        <v>1340</v>
      </c>
      <c r="I186" s="209">
        <v>7300</v>
      </c>
      <c r="J186" s="16" t="s">
        <v>1336</v>
      </c>
      <c r="K186" s="16">
        <v>41384</v>
      </c>
      <c r="L186" s="16">
        <v>41385</v>
      </c>
    </row>
    <row r="187" spans="4:12" hidden="1" outlineLevel="1">
      <c r="D187" s="264" t="str">
        <f t="shared" si="11"/>
        <v>13-424   17800    Concentración Pre-Temporada Juvenil                     CNG (Madrid)</v>
      </c>
      <c r="E187" s="264"/>
      <c r="F187" s="264"/>
      <c r="G187" t="s">
        <v>1346</v>
      </c>
      <c r="H187" s="211" t="s">
        <v>1347</v>
      </c>
      <c r="I187" s="209">
        <v>17800</v>
      </c>
      <c r="J187" s="16" t="s">
        <v>1336</v>
      </c>
      <c r="K187" s="16">
        <v>41579</v>
      </c>
      <c r="L187" s="16">
        <v>41581</v>
      </c>
    </row>
    <row r="188" spans="4:12" hidden="1" outlineLevel="1">
      <c r="D188" s="264" t="str">
        <f t="shared" si="11"/>
        <v>13-425   7000    Cº España Masculino P&amp;P                     Las Palmeras, Canarias</v>
      </c>
      <c r="E188" s="264"/>
      <c r="F188" s="264"/>
      <c r="G188" t="s">
        <v>1348</v>
      </c>
      <c r="H188" s="211" t="s">
        <v>411</v>
      </c>
      <c r="I188" s="209">
        <v>7000</v>
      </c>
      <c r="J188" s="16" t="s">
        <v>1349</v>
      </c>
      <c r="K188" s="16">
        <v>41391</v>
      </c>
      <c r="L188" s="16">
        <v>41392</v>
      </c>
    </row>
    <row r="189" spans="4:12" hidden="1" outlineLevel="1">
      <c r="D189" s="264" t="str">
        <f t="shared" ref="D189:D204" si="12">CONCATENATE(G189,"   ",I189,"    ",H189,"                     ",J189)</f>
        <v>13-426   5000    Cº España Femenino P&amp;P                     Masía Estrellas, Valencia</v>
      </c>
      <c r="E189" s="264"/>
      <c r="F189" s="264"/>
      <c r="G189" t="s">
        <v>1351</v>
      </c>
      <c r="H189" s="211" t="s">
        <v>405</v>
      </c>
      <c r="I189" s="209">
        <v>5000</v>
      </c>
      <c r="J189" s="16" t="s">
        <v>1352</v>
      </c>
      <c r="K189" s="16">
        <v>41405</v>
      </c>
      <c r="L189" s="16">
        <v>41406</v>
      </c>
    </row>
    <row r="190" spans="4:12" hidden="1" outlineLevel="1">
      <c r="D190" s="264" t="str">
        <f t="shared" si="12"/>
        <v>13-427   4000    Cº España Dobles de P&amp;P                     Villa de Arcusa</v>
      </c>
      <c r="E190" s="264"/>
      <c r="F190" s="264"/>
      <c r="G190" t="s">
        <v>1353</v>
      </c>
      <c r="H190" s="211" t="s">
        <v>1354</v>
      </c>
      <c r="I190" s="209">
        <v>4000</v>
      </c>
      <c r="J190" s="16" t="s">
        <v>1355</v>
      </c>
      <c r="K190" s="16">
        <v>41433</v>
      </c>
      <c r="L190" s="16">
        <v>41434</v>
      </c>
    </row>
    <row r="191" spans="4:12" hidden="1" outlineLevel="1">
      <c r="D191" s="264" t="str">
        <f t="shared" si="12"/>
        <v>13-428   9000    Cº España Sub-16 P&amp;P                     Deva</v>
      </c>
      <c r="E191" s="264"/>
      <c r="F191" s="264"/>
      <c r="G191" t="s">
        <v>1356</v>
      </c>
      <c r="H191" s="211" t="s">
        <v>1357</v>
      </c>
      <c r="I191" s="209">
        <v>9000</v>
      </c>
      <c r="J191" s="16" t="s">
        <v>1358</v>
      </c>
      <c r="K191" s="16">
        <v>41517</v>
      </c>
      <c r="L191" s="16">
        <v>41518</v>
      </c>
    </row>
    <row r="192" spans="4:12" hidden="1" outlineLevel="1">
      <c r="D192" s="264" t="str">
        <f t="shared" si="12"/>
        <v>13-429   3000    Cº España mayores 35 P&amp;P                     Oyambre</v>
      </c>
      <c r="E192" s="264"/>
      <c r="F192" s="264"/>
      <c r="G192" t="s">
        <v>1359</v>
      </c>
      <c r="H192" s="211" t="s">
        <v>1360</v>
      </c>
      <c r="I192" s="209">
        <v>3000</v>
      </c>
      <c r="J192" s="16" t="s">
        <v>1361</v>
      </c>
      <c r="K192" s="16">
        <v>41531</v>
      </c>
      <c r="L192" s="16">
        <v>41532</v>
      </c>
    </row>
    <row r="193" spans="4:12" hidden="1" outlineLevel="1">
      <c r="D193" s="264" t="str">
        <f t="shared" si="12"/>
        <v>13-430   22000    Cº Interterritorial P&amp;P                     Centro Tecnific. Madrid</v>
      </c>
      <c r="E193" s="264"/>
      <c r="F193" s="264"/>
      <c r="G193" t="s">
        <v>1362</v>
      </c>
      <c r="H193" s="211" t="s">
        <v>1363</v>
      </c>
      <c r="I193" s="209">
        <v>22000</v>
      </c>
      <c r="J193" s="16" t="s">
        <v>1364</v>
      </c>
      <c r="K193" s="16">
        <v>41559</v>
      </c>
      <c r="L193" s="16">
        <v>41560</v>
      </c>
    </row>
    <row r="194" spans="4:12" hidden="1" outlineLevel="1">
      <c r="D194" s="264" t="str">
        <f t="shared" si="12"/>
        <v>13-431   5000    Cº Interclubs P&amp;P                     Sierra Cortina</v>
      </c>
      <c r="E194" s="264"/>
      <c r="F194" s="264"/>
      <c r="G194" t="s">
        <v>1365</v>
      </c>
      <c r="H194" s="211" t="s">
        <v>1366</v>
      </c>
      <c r="I194" s="209">
        <v>5000</v>
      </c>
      <c r="J194" s="16" t="s">
        <v>1367</v>
      </c>
      <c r="K194" s="16">
        <v>41566</v>
      </c>
      <c r="L194" s="16">
        <v>41567</v>
      </c>
    </row>
    <row r="195" spans="4:12" hidden="1" outlineLevel="1">
      <c r="D195" s="264" t="str">
        <f t="shared" si="12"/>
        <v>13-432   5000    Match Portugal-Espeña P&amp;P                     Coimbre</v>
      </c>
      <c r="E195" s="264"/>
      <c r="F195" s="264"/>
      <c r="G195" t="s">
        <v>1368</v>
      </c>
      <c r="H195" s="211" t="s">
        <v>1369</v>
      </c>
      <c r="I195" s="209">
        <v>5000</v>
      </c>
      <c r="J195" s="16" t="s">
        <v>1370</v>
      </c>
      <c r="K195" s="16">
        <v>41365</v>
      </c>
      <c r="L195" s="16">
        <v>41366</v>
      </c>
    </row>
    <row r="196" spans="4:12" hidden="1" outlineLevel="1">
      <c r="D196" s="264" t="str">
        <f t="shared" si="12"/>
        <v>13-433   4000    Cº Internacional Italia P&amp;P                     Roma</v>
      </c>
      <c r="E196" s="264"/>
      <c r="F196" s="264"/>
      <c r="G196" t="s">
        <v>1371</v>
      </c>
      <c r="H196" s="211" t="s">
        <v>1372</v>
      </c>
      <c r="I196" s="209">
        <v>4000</v>
      </c>
      <c r="J196" s="16" t="s">
        <v>1373</v>
      </c>
      <c r="K196" s="16">
        <v>41365</v>
      </c>
      <c r="L196" s="16">
        <v>41366</v>
      </c>
    </row>
    <row r="197" spans="4:12" hidden="1" outlineLevel="1">
      <c r="D197" s="264" t="str">
        <f t="shared" si="12"/>
        <v>13-434   4000    Cº Internacional  Inglaterra P&amp;P                     Kent</v>
      </c>
      <c r="E197" s="264"/>
      <c r="F197" s="264"/>
      <c r="G197" t="s">
        <v>1374</v>
      </c>
      <c r="H197" s="211" t="s">
        <v>1375</v>
      </c>
      <c r="I197" s="209">
        <v>4000</v>
      </c>
      <c r="J197" s="16" t="s">
        <v>1376</v>
      </c>
      <c r="K197" s="16">
        <v>41482</v>
      </c>
      <c r="L197" s="16">
        <v>41483</v>
      </c>
    </row>
    <row r="198" spans="4:12" hidden="1" outlineLevel="1">
      <c r="D198" s="264" t="str">
        <f t="shared" si="12"/>
        <v>13-435   4000    Cº Internacional San Marino P&amp;P                     Milán</v>
      </c>
      <c r="E198" s="264"/>
      <c r="F198" s="264"/>
      <c r="G198" t="s">
        <v>1377</v>
      </c>
      <c r="H198" s="211" t="s">
        <v>1378</v>
      </c>
      <c r="I198" s="209">
        <v>4000</v>
      </c>
      <c r="J198" s="16" t="s">
        <v>1379</v>
      </c>
      <c r="K198" s="16">
        <v>41405</v>
      </c>
      <c r="L198" s="16">
        <v>41406</v>
      </c>
    </row>
    <row r="199" spans="4:12" hidden="1" outlineLevel="1">
      <c r="D199" s="264" t="str">
        <f t="shared" si="12"/>
        <v>13-436   4000    Cº Europa Clubs P&amp;P                     A determinar</v>
      </c>
      <c r="E199" s="264"/>
      <c r="F199" s="264"/>
      <c r="G199" t="s">
        <v>1380</v>
      </c>
      <c r="H199" s="211" t="s">
        <v>1381</v>
      </c>
      <c r="I199" s="209">
        <v>4000</v>
      </c>
      <c r="J199" s="16" t="s">
        <v>1119</v>
      </c>
      <c r="K199" s="16">
        <v>41365</v>
      </c>
      <c r="L199" s="16">
        <v>41366</v>
      </c>
    </row>
    <row r="200" spans="4:12" hidden="1" outlineLevel="1">
      <c r="D200" s="264" t="str">
        <f t="shared" si="12"/>
        <v>13-437   6000    Open Ibérico P&amp;P                     Málaga</v>
      </c>
      <c r="E200" s="264"/>
      <c r="F200" s="264"/>
      <c r="G200" t="s">
        <v>1382</v>
      </c>
      <c r="H200" s="211" t="s">
        <v>1383</v>
      </c>
      <c r="I200" s="209">
        <v>6000</v>
      </c>
      <c r="J200" s="16" t="s">
        <v>1384</v>
      </c>
      <c r="K200" s="16">
        <v>41545</v>
      </c>
      <c r="L200" s="16">
        <v>41546</v>
      </c>
    </row>
    <row r="201" spans="4:12" hidden="1" outlineLevel="1">
      <c r="D201" s="264" t="str">
        <f t="shared" si="12"/>
        <v>13-438   5000    Cº Stroke Play IPPA P&amp;P                     Valencia</v>
      </c>
      <c r="E201" s="264"/>
      <c r="F201" s="264"/>
      <c r="G201" t="s">
        <v>1385</v>
      </c>
      <c r="H201" s="210" t="s">
        <v>1386</v>
      </c>
      <c r="I201" s="209">
        <v>5000</v>
      </c>
      <c r="J201" s="16" t="s">
        <v>1387</v>
      </c>
      <c r="K201" s="16">
        <v>41356</v>
      </c>
      <c r="L201" s="16">
        <v>41357</v>
      </c>
    </row>
    <row r="202" spans="4:12" hidden="1" outlineLevel="1">
      <c r="D202" s="264" t="str">
        <f t="shared" si="12"/>
        <v>13-439   8000    Cº Europa por equipos P&amp;P                     Rion</v>
      </c>
      <c r="E202" s="264"/>
      <c r="F202" s="264"/>
      <c r="G202" t="s">
        <v>1388</v>
      </c>
      <c r="H202" s="211" t="s">
        <v>1389</v>
      </c>
      <c r="I202" s="209">
        <v>8000</v>
      </c>
      <c r="J202" s="16" t="s">
        <v>1390</v>
      </c>
      <c r="K202" s="16">
        <v>41530</v>
      </c>
      <c r="L202" s="16">
        <v>41532</v>
      </c>
    </row>
    <row r="203" spans="4:12" hidden="1" outlineLevel="1">
      <c r="D203" s="264" t="str">
        <f t="shared" si="12"/>
        <v>13-440   2000    Cº 1er. Puntuable P&amp;P                     Ranillas</v>
      </c>
      <c r="E203" s="264"/>
      <c r="F203" s="264"/>
      <c r="G203" t="s">
        <v>1391</v>
      </c>
      <c r="H203" s="211" t="s">
        <v>1392</v>
      </c>
      <c r="I203" s="209">
        <v>2000</v>
      </c>
      <c r="J203" s="16" t="s">
        <v>1393</v>
      </c>
      <c r="K203" s="16">
        <v>41370</v>
      </c>
      <c r="L203" s="16">
        <v>41371</v>
      </c>
    </row>
    <row r="204" spans="4:12" hidden="1" outlineLevel="1">
      <c r="D204" s="264" t="str">
        <f t="shared" si="12"/>
        <v>13-441   2000    Cº 2do. Puntuable P&amp;P                     Lugo</v>
      </c>
      <c r="E204" s="264"/>
      <c r="F204" s="264"/>
      <c r="G204" t="s">
        <v>1394</v>
      </c>
      <c r="H204" s="211" t="s">
        <v>1395</v>
      </c>
      <c r="I204" s="209">
        <v>2000</v>
      </c>
      <c r="J204" s="16" t="s">
        <v>1396</v>
      </c>
      <c r="K204" s="16">
        <v>41419</v>
      </c>
      <c r="L204" s="16">
        <v>41420</v>
      </c>
    </row>
    <row r="205" spans="4:12" hidden="1" outlineLevel="1">
      <c r="D205" s="264" t="str">
        <f t="shared" ref="D205:D217" si="13">CONCATENATE(G205,"   ",I205,"    ",H205,"                     ",J205)</f>
        <v>13-442   2000    Cº 3er. Puntuable P&amp;P                     Alcázar de San Juan</v>
      </c>
      <c r="E205" s="264"/>
      <c r="F205" s="264"/>
      <c r="G205" t="s">
        <v>1397</v>
      </c>
      <c r="H205" s="211" t="s">
        <v>1398</v>
      </c>
      <c r="I205" s="209">
        <v>2000</v>
      </c>
      <c r="J205" s="16" t="s">
        <v>1399</v>
      </c>
      <c r="K205" s="16">
        <v>41538</v>
      </c>
      <c r="L205" s="16">
        <v>41539</v>
      </c>
    </row>
    <row r="206" spans="4:12" hidden="1" outlineLevel="1">
      <c r="D206" s="264" t="str">
        <f t="shared" si="13"/>
        <v>13-443   2000    Cº 4º Puntuable P&amp;P                     Benlamádena</v>
      </c>
      <c r="E206" s="264"/>
      <c r="F206" s="264"/>
      <c r="G206" t="s">
        <v>1400</v>
      </c>
      <c r="H206" s="211" t="s">
        <v>1401</v>
      </c>
      <c r="I206" s="209">
        <v>2000</v>
      </c>
      <c r="J206" s="16" t="s">
        <v>1402</v>
      </c>
      <c r="K206" s="16">
        <v>41580</v>
      </c>
      <c r="L206" s="16">
        <v>41581</v>
      </c>
    </row>
    <row r="207" spans="4:12" hidden="1" outlineLevel="1">
      <c r="D207" s="264" t="str">
        <f t="shared" si="13"/>
        <v>13-444   1600    Trofeo Clubs sin campo                     A determinar</v>
      </c>
      <c r="E207" s="264"/>
      <c r="F207" s="264"/>
      <c r="G207" t="s">
        <v>1403</v>
      </c>
      <c r="H207" s="211" t="s">
        <v>1404</v>
      </c>
      <c r="I207" s="209">
        <v>1600</v>
      </c>
      <c r="J207" s="16" t="s">
        <v>1119</v>
      </c>
      <c r="K207" s="16">
        <v>41334</v>
      </c>
      <c r="L207" s="16">
        <v>41334</v>
      </c>
    </row>
    <row r="208" spans="4:12" hidden="1" outlineLevel="1">
      <c r="D208" s="264" t="str">
        <f t="shared" si="13"/>
        <v>13-445   81000    Valoración de Campos  (SLOPE)                     A determinar</v>
      </c>
      <c r="E208" s="264"/>
      <c r="F208" s="264"/>
      <c r="G208" t="s">
        <v>1405</v>
      </c>
      <c r="H208" s="211" t="s">
        <v>1406</v>
      </c>
      <c r="I208" s="209">
        <v>81000</v>
      </c>
      <c r="J208" s="16" t="s">
        <v>1119</v>
      </c>
      <c r="K208" s="16">
        <v>41275</v>
      </c>
      <c r="L208" s="16">
        <v>41639</v>
      </c>
    </row>
    <row r="209" spans="4:12" hidden="1" outlineLevel="1">
      <c r="D209" s="264" t="str">
        <f t="shared" si="13"/>
        <v>13-446   215000    Golf Adaptado                     A determinar</v>
      </c>
      <c r="E209" s="264"/>
      <c r="F209" s="264"/>
      <c r="G209" t="s">
        <v>1407</v>
      </c>
      <c r="H209" s="211" t="s">
        <v>372</v>
      </c>
      <c r="I209" s="209">
        <v>215000</v>
      </c>
      <c r="J209" s="16" t="s">
        <v>1119</v>
      </c>
      <c r="K209" s="16">
        <v>41275</v>
      </c>
      <c r="L209" s="16">
        <v>41639</v>
      </c>
    </row>
    <row r="210" spans="4:12" hidden="1" outlineLevel="1">
      <c r="D210" s="264" t="str">
        <f t="shared" si="13"/>
        <v>13-447   8100    Trofeo Visa                     Talayuela</v>
      </c>
      <c r="E210" s="264"/>
      <c r="F210" s="264"/>
      <c r="G210" t="s">
        <v>1408</v>
      </c>
      <c r="H210" s="211" t="s">
        <v>1409</v>
      </c>
      <c r="I210" s="209">
        <v>8100</v>
      </c>
      <c r="J210" s="16" t="s">
        <v>1410</v>
      </c>
      <c r="K210" s="16">
        <v>41418</v>
      </c>
      <c r="L210" s="16">
        <v>41418</v>
      </c>
    </row>
    <row r="211" spans="4:12" hidden="1" outlineLevel="1">
      <c r="D211" s="264" t="str">
        <f t="shared" si="13"/>
        <v>13-448   18400    C.T. A. Masculino organización                     a determinar</v>
      </c>
      <c r="E211" s="264"/>
      <c r="F211" s="264"/>
      <c r="G211" t="s">
        <v>1411</v>
      </c>
      <c r="H211" s="211" t="s">
        <v>1412</v>
      </c>
      <c r="I211" s="209">
        <v>18400</v>
      </c>
      <c r="J211" s="16" t="s">
        <v>1174</v>
      </c>
      <c r="K211" s="16">
        <v>41275</v>
      </c>
      <c r="L211" s="16">
        <v>41639</v>
      </c>
    </row>
    <row r="212" spans="4:12" hidden="1" outlineLevel="1">
      <c r="D212" s="264" t="str">
        <f t="shared" si="13"/>
        <v>13-600   4500    Cursillos C.T. Reglas                     A determinar</v>
      </c>
      <c r="E212" s="264"/>
      <c r="F212" s="264"/>
      <c r="G212" t="s">
        <v>1413</v>
      </c>
      <c r="H212" s="211" t="s">
        <v>1414</v>
      </c>
      <c r="I212" s="209">
        <v>4500</v>
      </c>
      <c r="J212" s="16" t="s">
        <v>1119</v>
      </c>
      <c r="K212" s="16">
        <v>41275</v>
      </c>
      <c r="L212" s="16">
        <v>41639</v>
      </c>
    </row>
    <row r="213" spans="4:12" hidden="1" outlineLevel="1">
      <c r="D213" s="264" t="str">
        <f t="shared" si="13"/>
        <v>13-601   13500    Cursos C.T. Campos                     A determinar</v>
      </c>
      <c r="E213" s="264"/>
      <c r="F213" s="264"/>
      <c r="G213" t="s">
        <v>1415</v>
      </c>
      <c r="H213" s="211" t="s">
        <v>1416</v>
      </c>
      <c r="I213" s="209">
        <v>13500</v>
      </c>
      <c r="J213" s="16" t="s">
        <v>1119</v>
      </c>
      <c r="K213" s="16">
        <v>41275</v>
      </c>
      <c r="L213" s="16">
        <v>41639</v>
      </c>
    </row>
    <row r="214" spans="4:12" hidden="1" outlineLevel="1">
      <c r="D214" s="264" t="str">
        <f t="shared" si="13"/>
        <v>13-602   10000    Formación de Técnicos                     a determinar</v>
      </c>
      <c r="E214" s="264"/>
      <c r="F214" s="264"/>
      <c r="G214" t="s">
        <v>1417</v>
      </c>
      <c r="H214" s="211" t="s">
        <v>1418</v>
      </c>
      <c r="I214" s="209">
        <v>10000</v>
      </c>
      <c r="J214" s="16" t="s">
        <v>1174</v>
      </c>
      <c r="K214" s="16">
        <v>41275</v>
      </c>
      <c r="L214" s="16">
        <v>41639</v>
      </c>
    </row>
    <row r="215" spans="4:12" hidden="1" outlineLevel="1">
      <c r="D215" s="264" t="str">
        <f t="shared" si="13"/>
        <v>13-603   208300    Escuela Nacional Golf Profesional                     CNG</v>
      </c>
      <c r="E215" s="264"/>
      <c r="F215" s="264"/>
      <c r="G215" t="s">
        <v>1419</v>
      </c>
      <c r="H215" s="211" t="s">
        <v>1420</v>
      </c>
      <c r="I215" s="209">
        <v>208300</v>
      </c>
      <c r="J215" s="16" t="s">
        <v>1421</v>
      </c>
      <c r="K215" s="16">
        <v>41275</v>
      </c>
      <c r="L215" s="16">
        <v>41639</v>
      </c>
    </row>
    <row r="216" spans="4:12" hidden="1" outlineLevel="1">
      <c r="D216" s="264" t="str">
        <f t="shared" si="13"/>
        <v>13-604   204600    Titleist Performances Institute                     CNG</v>
      </c>
      <c r="E216" s="264"/>
      <c r="F216" s="264"/>
      <c r="G216" t="s">
        <v>1422</v>
      </c>
      <c r="H216" s="211" t="s">
        <v>1423</v>
      </c>
      <c r="I216" s="209">
        <v>204600</v>
      </c>
      <c r="J216" s="16" t="s">
        <v>1421</v>
      </c>
      <c r="K216" s="16">
        <v>41275</v>
      </c>
      <c r="L216" s="16">
        <v>41639</v>
      </c>
    </row>
    <row r="217" spans="4:12" hidden="1" outlineLevel="1">
      <c r="D217" s="264" t="str">
        <f t="shared" si="13"/>
        <v>13-605   50000    Cursos C.T. Profesional                     CNG</v>
      </c>
      <c r="E217" s="264"/>
      <c r="F217" s="264"/>
      <c r="G217" t="s">
        <v>1424</v>
      </c>
      <c r="H217" s="211" t="s">
        <v>1425</v>
      </c>
      <c r="I217" s="209">
        <v>50000</v>
      </c>
      <c r="J217" s="16" t="s">
        <v>1421</v>
      </c>
      <c r="K217" s="16">
        <v>41275</v>
      </c>
      <c r="L217" s="16">
        <v>41639</v>
      </c>
    </row>
    <row r="218" spans="4:12" hidden="1" outlineLevel="1">
      <c r="D218" s="264" t="str">
        <f>CONCATENATE(G218,"   ",I218,"    ",H218,"                     ",J218)</f>
        <v>13-606   7000    Escuela de padres                     CNG y otros</v>
      </c>
      <c r="E218" s="264"/>
      <c r="F218" s="264"/>
      <c r="G218" t="s">
        <v>1426</v>
      </c>
      <c r="H218" s="211" t="s">
        <v>1427</v>
      </c>
      <c r="I218" s="209">
        <v>7000</v>
      </c>
      <c r="J218" s="16" t="s">
        <v>1428</v>
      </c>
      <c r="K218" s="16">
        <v>41275</v>
      </c>
      <c r="L218" s="16">
        <v>41639</v>
      </c>
    </row>
    <row r="219" spans="4:12" hidden="1" outlineLevel="1">
      <c r="D219" s="264" t="str">
        <f>CONCATENATE(G219,"   ",I219,"    ",H219,"                     ",J219)</f>
        <v>13-607   25200    Centro de excelencia                     CNG</v>
      </c>
      <c r="E219" s="264"/>
      <c r="F219" s="264"/>
      <c r="G219" t="s">
        <v>1429</v>
      </c>
      <c r="H219" s="211" t="s">
        <v>1430</v>
      </c>
      <c r="I219" s="209">
        <v>25200</v>
      </c>
      <c r="J219" s="16" t="s">
        <v>1421</v>
      </c>
      <c r="K219" s="16">
        <v>41275</v>
      </c>
      <c r="L219" s="16">
        <v>41639</v>
      </c>
    </row>
    <row r="220" spans="4:12" hidden="1" outlineLevel="1">
      <c r="D220" s="264" t="str">
        <f>CONCATENATE(G220,"   ",I220,"    ",H220,"                     ",J220)</f>
        <v>13-800   3000    Asamblea IPPA                     A determinar</v>
      </c>
      <c r="E220" s="264"/>
      <c r="F220" s="264"/>
      <c r="G220" t="s">
        <v>1431</v>
      </c>
      <c r="H220" s="211" t="s">
        <v>1432</v>
      </c>
      <c r="I220" s="209">
        <v>3000</v>
      </c>
      <c r="J220" s="16" t="s">
        <v>1119</v>
      </c>
      <c r="K220" s="16">
        <v>41365</v>
      </c>
      <c r="L220" s="16">
        <v>41365</v>
      </c>
    </row>
    <row r="221" spans="4:12" hidden="1" outlineLevel="1">
      <c r="D221" s="264" t="str">
        <f>CONCATENATE(G221,"   ",I221,"    ",H221,"                     ",J221)</f>
        <v>13-801   3000    Reuniones IPPA P&amp;P                     A determinar</v>
      </c>
      <c r="E221" s="264"/>
      <c r="F221" s="264"/>
      <c r="G221" t="s">
        <v>1433</v>
      </c>
      <c r="H221" s="211" t="s">
        <v>1434</v>
      </c>
      <c r="I221" s="209">
        <v>3000</v>
      </c>
      <c r="J221" s="16" t="s">
        <v>1119</v>
      </c>
      <c r="K221" s="16">
        <v>41365</v>
      </c>
      <c r="L221" s="16">
        <v>41366</v>
      </c>
    </row>
    <row r="222" spans="4:12" hidden="1" outlineLevel="1">
      <c r="D222" s="264" t="str">
        <f>CONCATENATE(G222,"   ",I222,"    ",H222,"                     ",J222)</f>
        <v>13-802   2000    Asamblea Presidentes P&amp;P                     CNG, Madrid</v>
      </c>
      <c r="E222" s="264"/>
      <c r="F222" s="264"/>
      <c r="G222" t="s">
        <v>1435</v>
      </c>
      <c r="H222" s="211" t="s">
        <v>1436</v>
      </c>
      <c r="I222" s="209">
        <v>2000</v>
      </c>
      <c r="J222" s="16" t="s">
        <v>381</v>
      </c>
      <c r="K222" s="16">
        <v>41346</v>
      </c>
      <c r="L222" s="16">
        <v>41346</v>
      </c>
    </row>
    <row r="223" spans="4:12" hidden="1" outlineLevel="1">
      <c r="D223" s="264" t="str">
        <f t="shared" ref="D223:D229" si="14">CONCATENATE(G223,"   ",I223,"    ",H223,"                     ",J223)</f>
        <v>13-803   110500    Green-Section                     Varios</v>
      </c>
      <c r="E223" s="264"/>
      <c r="F223" s="264"/>
      <c r="G223" t="s">
        <v>1437</v>
      </c>
      <c r="H223" s="211" t="s">
        <v>1438</v>
      </c>
      <c r="I223" s="209">
        <v>110500</v>
      </c>
      <c r="J223" s="16" t="s">
        <v>1439</v>
      </c>
      <c r="K223" s="16">
        <v>41275</v>
      </c>
      <c r="L223" s="16">
        <v>41639</v>
      </c>
    </row>
    <row r="224" spans="4:12" hidden="1" outlineLevel="1">
      <c r="D224" s="264" t="str">
        <f t="shared" si="14"/>
        <v>13-804   3400    Reunión Presidente con FFAA                     Madrid</v>
      </c>
      <c r="E224" s="264"/>
      <c r="F224" s="264"/>
      <c r="G224" t="s">
        <v>1440</v>
      </c>
      <c r="H224" s="211" t="s">
        <v>1441</v>
      </c>
      <c r="I224" s="209">
        <v>3400</v>
      </c>
      <c r="J224" s="16" t="s">
        <v>1099</v>
      </c>
      <c r="K224" s="16">
        <v>41326</v>
      </c>
      <c r="L224" s="16">
        <v>41326</v>
      </c>
    </row>
    <row r="225" spans="4:12" hidden="1" outlineLevel="1">
      <c r="D225" s="264" t="str">
        <f t="shared" si="14"/>
        <v>13-805   3000    Junta Directiva                     CNG, Madrid</v>
      </c>
      <c r="E225" s="264"/>
      <c r="F225" s="264"/>
      <c r="G225" t="s">
        <v>1442</v>
      </c>
      <c r="H225" s="211" t="s">
        <v>1443</v>
      </c>
      <c r="I225" s="209">
        <v>3000</v>
      </c>
      <c r="J225" s="16" t="s">
        <v>381</v>
      </c>
      <c r="K225" s="16">
        <v>41389</v>
      </c>
      <c r="L225" s="16">
        <v>41389</v>
      </c>
    </row>
    <row r="226" spans="4:12" hidden="1" outlineLevel="1">
      <c r="D226" s="264" t="str">
        <f t="shared" si="14"/>
        <v>13-806   3000    Comisión Delegada                     CNG, Madrid</v>
      </c>
      <c r="E226" s="264"/>
      <c r="F226" s="264"/>
      <c r="G226" t="s">
        <v>1444</v>
      </c>
      <c r="H226" s="211" t="s">
        <v>1445</v>
      </c>
      <c r="I226" s="209">
        <v>3000</v>
      </c>
      <c r="J226" s="16" t="s">
        <v>381</v>
      </c>
      <c r="K226" s="16">
        <v>41389</v>
      </c>
      <c r="L226" s="16">
        <v>41389</v>
      </c>
    </row>
    <row r="227" spans="4:12" hidden="1" outlineLevel="1">
      <c r="D227" s="264" t="str">
        <f t="shared" si="14"/>
        <v>13-807   2500    Asamblea Liquidación Presupuesto                     CNG, Madrid</v>
      </c>
      <c r="E227" s="264"/>
      <c r="F227" s="264"/>
      <c r="G227" t="s">
        <v>1446</v>
      </c>
      <c r="H227" s="211" t="s">
        <v>1447</v>
      </c>
      <c r="I227" s="209">
        <v>2500</v>
      </c>
      <c r="J227" s="16" t="s">
        <v>381</v>
      </c>
      <c r="K227" s="16">
        <v>41422</v>
      </c>
      <c r="L227" s="16">
        <v>41422</v>
      </c>
    </row>
    <row r="228" spans="4:12" hidden="1" outlineLevel="1">
      <c r="D228" s="264" t="str">
        <f t="shared" si="14"/>
        <v>13-808   3300    Reunión Presidente con FFAA                     Alicante</v>
      </c>
      <c r="E228" s="264"/>
      <c r="F228" s="264"/>
      <c r="G228" t="s">
        <v>1448</v>
      </c>
      <c r="H228" s="211" t="s">
        <v>1441</v>
      </c>
      <c r="I228" s="209">
        <v>3300</v>
      </c>
      <c r="J228" s="16" t="s">
        <v>1449</v>
      </c>
      <c r="K228" s="16">
        <v>41438</v>
      </c>
      <c r="L228" s="16">
        <v>41438</v>
      </c>
    </row>
    <row r="229" spans="4:12" hidden="1" outlineLevel="1">
      <c r="D229" s="264" t="str">
        <f t="shared" si="14"/>
        <v>13-809   3000    Junta Directiva                     CNG, Madrid</v>
      </c>
      <c r="E229" s="264"/>
      <c r="F229" s="264"/>
      <c r="G229" t="s">
        <v>1450</v>
      </c>
      <c r="H229" s="211" t="s">
        <v>1443</v>
      </c>
      <c r="I229" s="209">
        <v>3000</v>
      </c>
      <c r="J229" s="16" t="s">
        <v>381</v>
      </c>
      <c r="K229" s="16">
        <v>41458</v>
      </c>
      <c r="L229" s="16">
        <v>41458</v>
      </c>
    </row>
    <row r="230" spans="4:12" hidden="1" outlineLevel="1">
      <c r="D230" s="264" t="str">
        <f>CONCATENATE(G230,"   ",I230,"    ",H230,"                     ",J230)</f>
        <v>13-810   3000    Comisión Delegada                     CNG, Madrid</v>
      </c>
      <c r="E230" s="264"/>
      <c r="F230" s="264"/>
      <c r="G230" t="s">
        <v>1451</v>
      </c>
      <c r="H230" s="211" t="s">
        <v>1445</v>
      </c>
      <c r="I230" s="209">
        <v>3000</v>
      </c>
      <c r="J230" s="16" t="s">
        <v>381</v>
      </c>
      <c r="K230" s="16">
        <v>41458</v>
      </c>
      <c r="L230" s="16">
        <v>41458</v>
      </c>
    </row>
    <row r="231" spans="4:12" hidden="1" outlineLevel="1">
      <c r="D231" s="264" t="str">
        <f>CONCATENATE(G231,"   ",I231,"    ",H231,"                     ",J231)</f>
        <v>13-811   3300    Reunión Presidente con FFAA                     Rioja</v>
      </c>
      <c r="E231" s="264"/>
      <c r="F231" s="264"/>
      <c r="G231" t="s">
        <v>1452</v>
      </c>
      <c r="H231" s="211" t="s">
        <v>1441</v>
      </c>
      <c r="I231" s="209">
        <v>3300</v>
      </c>
      <c r="J231" s="16" t="s">
        <v>1453</v>
      </c>
      <c r="K231" s="16">
        <v>41558</v>
      </c>
      <c r="L231" s="16">
        <v>41558</v>
      </c>
    </row>
    <row r="232" spans="4:12" hidden="1" outlineLevel="1">
      <c r="D232" s="264" t="str">
        <f>CONCATENATE(G232,"   ",I232,"    ",H232,"                     ",J232)</f>
        <v>13-812   3000    Junta Directiva                     CNG, Madrid</v>
      </c>
      <c r="E232" s="264"/>
      <c r="F232" s="264"/>
      <c r="G232" t="s">
        <v>1454</v>
      </c>
      <c r="H232" s="211" t="s">
        <v>1443</v>
      </c>
      <c r="I232" s="209">
        <v>3000</v>
      </c>
      <c r="J232" s="16" t="s">
        <v>381</v>
      </c>
      <c r="K232" s="16">
        <v>41583</v>
      </c>
      <c r="L232" s="16">
        <v>41583</v>
      </c>
    </row>
    <row r="233" spans="4:12" hidden="1" outlineLevel="1">
      <c r="D233" s="264" t="str">
        <f>CONCATENATE(G233,"   ",I233,"    ",H233,"                     ",J233)</f>
        <v>13-813   3500    Comisión Delegada                     CNG, Madrid</v>
      </c>
      <c r="E233" s="264"/>
      <c r="F233" s="264"/>
      <c r="G233" t="s">
        <v>1455</v>
      </c>
      <c r="H233" s="211" t="s">
        <v>1445</v>
      </c>
      <c r="I233" s="209">
        <v>3500</v>
      </c>
      <c r="J233" s="16" t="s">
        <v>381</v>
      </c>
      <c r="K233" s="16">
        <v>41583</v>
      </c>
      <c r="L233" s="16">
        <v>41583</v>
      </c>
    </row>
    <row r="234" spans="4:12" hidden="1" outlineLevel="1">
      <c r="D234" s="264" t="str">
        <f t="shared" ref="D234:D238" si="15">CONCATENATE(G234,"   ",I234,"    ",H234,"                     ",J234)</f>
        <v>13-814   2500    Asamblea Aprobación Presupuesto                     CNG, Madrid</v>
      </c>
      <c r="E234" s="264"/>
      <c r="F234" s="264"/>
      <c r="G234" t="s">
        <v>1456</v>
      </c>
      <c r="H234" s="211" t="s">
        <v>1457</v>
      </c>
      <c r="I234" s="209">
        <v>2500</v>
      </c>
      <c r="J234" s="16" t="s">
        <v>381</v>
      </c>
      <c r="K234" s="16">
        <v>41620</v>
      </c>
      <c r="L234" s="16">
        <v>41620</v>
      </c>
    </row>
    <row r="235" spans="4:12" hidden="1" outlineLevel="1">
      <c r="D235" s="264" t="str">
        <f t="shared" si="15"/>
        <v>13-815   45000    Reuniones Comités Técnicos                     Madrid</v>
      </c>
      <c r="E235" s="264"/>
      <c r="F235" s="264"/>
      <c r="G235" t="s">
        <v>1458</v>
      </c>
      <c r="H235" s="211" t="s">
        <v>1459</v>
      </c>
      <c r="I235" s="209">
        <v>45000</v>
      </c>
      <c r="J235" s="16" t="s">
        <v>1099</v>
      </c>
      <c r="K235" s="16">
        <v>41275</v>
      </c>
      <c r="L235" s="16">
        <v>41639</v>
      </c>
    </row>
    <row r="236" spans="4:12" hidden="1" outlineLevel="1">
      <c r="D236" s="264" t="str">
        <f t="shared" si="15"/>
        <v>13-900   6000    Cº España Senior P&amp;P                     GUADALMINA</v>
      </c>
      <c r="E236" s="264"/>
      <c r="F236" s="264"/>
      <c r="G236" t="s">
        <v>1460</v>
      </c>
      <c r="H236" s="211" t="s">
        <v>419</v>
      </c>
      <c r="I236" s="209">
        <v>6000</v>
      </c>
      <c r="J236" s="16" t="s">
        <v>1461</v>
      </c>
      <c r="K236" s="16">
        <v>41447</v>
      </c>
      <c r="L236" s="16">
        <v>41448</v>
      </c>
    </row>
    <row r="237" spans="4:12" hidden="1" outlineLevel="1">
      <c r="D237" s="264" t="str">
        <f t="shared" si="15"/>
        <v>13-901   3200    Cº Int.España Senior (Dobles e indiv)Fem                     Arcos Gardens</v>
      </c>
      <c r="E237" s="264"/>
      <c r="F237" s="264"/>
      <c r="G237" t="s">
        <v>1462</v>
      </c>
      <c r="H237" s="211" t="s">
        <v>1463</v>
      </c>
      <c r="I237" s="209">
        <v>3200</v>
      </c>
      <c r="J237" s="16" t="s">
        <v>1153</v>
      </c>
      <c r="K237" s="16">
        <v>41306</v>
      </c>
      <c r="L237" s="16">
        <v>41307</v>
      </c>
    </row>
    <row r="238" spans="4:12" hidden="1" outlineLevel="1">
      <c r="D238" s="264" t="str">
        <f t="shared" si="15"/>
        <v>13-902   1860    Gran Premio Senior Femenino                     Mar Menor</v>
      </c>
      <c r="E238" s="264"/>
      <c r="F238" s="264"/>
      <c r="G238" t="s">
        <v>1464</v>
      </c>
      <c r="H238" s="211" t="s">
        <v>1465</v>
      </c>
      <c r="I238" s="209">
        <v>1860</v>
      </c>
      <c r="J238" s="16" t="s">
        <v>1466</v>
      </c>
      <c r="K238" s="16">
        <v>41377</v>
      </c>
      <c r="L238" s="16">
        <v>41378</v>
      </c>
    </row>
    <row r="239" spans="4:12" hidden="1" outlineLevel="1">
      <c r="D239" s="264" t="str">
        <f t="shared" ref="D239:D259" si="16">CONCATENATE(G239,"   ",I239,"    ",H239,"                     ",J239)</f>
        <v>13-903   4012    Cº de España Senior Femenino                     Peralada</v>
      </c>
      <c r="E239" s="264"/>
      <c r="F239" s="264"/>
      <c r="G239" t="s">
        <v>1467</v>
      </c>
      <c r="H239" s="211" t="s">
        <v>1468</v>
      </c>
      <c r="I239" s="209">
        <v>4012</v>
      </c>
      <c r="J239" s="16" t="s">
        <v>1245</v>
      </c>
      <c r="K239" s="16">
        <v>41404</v>
      </c>
      <c r="L239" s="16">
        <v>41406</v>
      </c>
    </row>
    <row r="240" spans="4:12" hidden="1" outlineLevel="1">
      <c r="D240" s="264" t="str">
        <f t="shared" si="16"/>
        <v>13-904   4000    Cº de Europa Individual Senior Femenino                     Estonian Golf</v>
      </c>
      <c r="E240" s="264"/>
      <c r="F240" s="264"/>
      <c r="G240" t="s">
        <v>1469</v>
      </c>
      <c r="H240" s="211" t="s">
        <v>1470</v>
      </c>
      <c r="I240" s="209">
        <v>4000</v>
      </c>
      <c r="J240" s="16" t="s">
        <v>1471</v>
      </c>
      <c r="K240" s="16">
        <v>41438</v>
      </c>
      <c r="L240" s="16">
        <v>41440</v>
      </c>
    </row>
    <row r="241" spans="4:12" hidden="1" outlineLevel="1">
      <c r="D241" s="264" t="str">
        <f t="shared" si="16"/>
        <v>13-905   1430    Cº de España Senior Doble Femenino                     La Faisanera</v>
      </c>
      <c r="E241" s="264"/>
      <c r="F241" s="264"/>
      <c r="G241" t="s">
        <v>1472</v>
      </c>
      <c r="H241" s="211" t="s">
        <v>1473</v>
      </c>
      <c r="I241" s="209">
        <v>1430</v>
      </c>
      <c r="J241" s="16" t="s">
        <v>1474</v>
      </c>
      <c r="K241" s="16">
        <v>41552</v>
      </c>
      <c r="L241" s="16">
        <v>41553</v>
      </c>
    </row>
    <row r="242" spans="4:12" hidden="1" outlineLevel="1">
      <c r="D242" s="264" t="str">
        <f t="shared" si="16"/>
        <v>13-906   2000    Bristish Ladies Senior                     Royal Portrush</v>
      </c>
      <c r="E242" s="264"/>
      <c r="F242" s="264"/>
      <c r="G242" t="s">
        <v>1475</v>
      </c>
      <c r="H242" s="211" t="s">
        <v>1476</v>
      </c>
      <c r="I242" s="209">
        <v>2000</v>
      </c>
      <c r="J242" s="16" t="s">
        <v>1477</v>
      </c>
      <c r="K242" s="16">
        <v>41534</v>
      </c>
      <c r="L242" s="16">
        <v>41536</v>
      </c>
    </row>
    <row r="243" spans="4:12" hidden="1" outlineLevel="1">
      <c r="D243" s="264" t="str">
        <f t="shared" si="16"/>
        <v>13-907   13000    Cº Europa Senior equipos femenino                     Bled G.C.</v>
      </c>
      <c r="E243" s="264"/>
      <c r="F243" s="264"/>
      <c r="G243" t="s">
        <v>1478</v>
      </c>
      <c r="H243" s="211" t="s">
        <v>1479</v>
      </c>
      <c r="I243" s="209">
        <v>13000</v>
      </c>
      <c r="J243" s="16" t="s">
        <v>1480</v>
      </c>
      <c r="K243" s="16">
        <v>41520</v>
      </c>
      <c r="L243" s="16">
        <v>41524</v>
      </c>
    </row>
    <row r="244" spans="4:12" hidden="1" outlineLevel="1">
      <c r="D244" s="264" t="str">
        <f t="shared" si="16"/>
        <v>13-908   1000    Cº Int de  España Senior Masculino                     C.G.Costa Ballena</v>
      </c>
      <c r="E244" s="264"/>
      <c r="F244" s="264"/>
      <c r="G244" t="s">
        <v>1481</v>
      </c>
      <c r="H244" s="211" t="s">
        <v>1482</v>
      </c>
      <c r="I244" s="209">
        <v>1000</v>
      </c>
      <c r="J244" s="16" t="s">
        <v>1483</v>
      </c>
      <c r="K244" s="16">
        <v>41312</v>
      </c>
      <c r="L244" s="16">
        <v>41315</v>
      </c>
    </row>
    <row r="245" spans="4:12" hidden="1" outlineLevel="1">
      <c r="D245" s="264" t="str">
        <f t="shared" si="16"/>
        <v>13-909   1000    Cº de  España Senior Masculino                     C.G. Balneario de Mondariz</v>
      </c>
      <c r="E245" s="264"/>
      <c r="F245" s="264"/>
      <c r="G245" t="s">
        <v>1484</v>
      </c>
      <c r="H245" s="211" t="s">
        <v>1485</v>
      </c>
      <c r="I245" s="209">
        <v>1000</v>
      </c>
      <c r="J245" s="16" t="s">
        <v>1486</v>
      </c>
      <c r="K245" s="16">
        <v>41396</v>
      </c>
      <c r="L245" s="16">
        <v>41399</v>
      </c>
    </row>
    <row r="246" spans="4:12" hidden="1" outlineLevel="1">
      <c r="D246" s="264" t="str">
        <f t="shared" si="16"/>
        <v>13-910   3000    Cº de Europa Senior Indiv. Masculino                     Estonia</v>
      </c>
      <c r="E246" s="264"/>
      <c r="F246" s="264"/>
      <c r="G246" t="s">
        <v>1487</v>
      </c>
      <c r="H246" s="211" t="s">
        <v>1488</v>
      </c>
      <c r="I246" s="209">
        <v>3000</v>
      </c>
      <c r="J246" s="16" t="s">
        <v>1489</v>
      </c>
      <c r="K246" s="16">
        <v>41436</v>
      </c>
      <c r="L246" s="16">
        <v>41440</v>
      </c>
    </row>
    <row r="247" spans="4:12" hidden="1" outlineLevel="1">
      <c r="D247" s="264" t="str">
        <f t="shared" si="16"/>
        <v>13-911   3000    Bristish Senior Masculino                     Royal Aberdeen G.C.</v>
      </c>
      <c r="E247" s="264"/>
      <c r="F247" s="264"/>
      <c r="G247" t="s">
        <v>1490</v>
      </c>
      <c r="H247" s="211" t="s">
        <v>1491</v>
      </c>
      <c r="I247" s="209">
        <v>3000</v>
      </c>
      <c r="J247" s="16" t="s">
        <v>1492</v>
      </c>
      <c r="K247" s="16">
        <v>41491</v>
      </c>
      <c r="L247" s="16">
        <v>41495</v>
      </c>
    </row>
    <row r="248" spans="4:12" hidden="1" outlineLevel="1">
      <c r="D248" s="264" t="str">
        <f t="shared" si="16"/>
        <v>13-912   15000    Cº  Europa Senior equipos Masculino                     Pannonia G &amp; C.C.</v>
      </c>
      <c r="E248" s="264"/>
      <c r="F248" s="264"/>
      <c r="G248" t="s">
        <v>1493</v>
      </c>
      <c r="H248" s="211" t="s">
        <v>1494</v>
      </c>
      <c r="I248" s="209">
        <v>15000</v>
      </c>
      <c r="J248" s="16" t="s">
        <v>1495</v>
      </c>
      <c r="K248" s="16">
        <v>41518</v>
      </c>
      <c r="L248" s="16">
        <v>41524</v>
      </c>
    </row>
    <row r="249" spans="4:12" hidden="1" outlineLevel="1">
      <c r="D249" s="264" t="str">
        <f t="shared" si="16"/>
        <v>13-913   65000    Cº España Senior Profesionales Masculino                     A determinar</v>
      </c>
      <c r="E249" s="264"/>
      <c r="F249" s="264"/>
      <c r="G249" t="s">
        <v>1496</v>
      </c>
      <c r="H249" s="211" t="s">
        <v>1497</v>
      </c>
      <c r="I249" s="209">
        <v>65000</v>
      </c>
      <c r="J249" s="16" t="s">
        <v>1119</v>
      </c>
      <c r="K249" s="16">
        <v>41606</v>
      </c>
      <c r="L249" s="16">
        <v>41609</v>
      </c>
    </row>
    <row r="250" spans="4:12" hidden="1" outlineLevel="1">
      <c r="D250" s="264" t="str">
        <f t="shared" si="16"/>
        <v>13-914   6000    Master Senior                     a determinar</v>
      </c>
      <c r="E250" s="264"/>
      <c r="F250" s="264"/>
      <c r="G250" t="s">
        <v>1498</v>
      </c>
      <c r="H250" s="211" t="s">
        <v>490</v>
      </c>
      <c r="I250" s="209">
        <v>6000</v>
      </c>
      <c r="J250" s="16" t="s">
        <v>1174</v>
      </c>
      <c r="K250" s="16">
        <v>41609</v>
      </c>
      <c r="L250" s="16">
        <v>41611</v>
      </c>
    </row>
    <row r="251" spans="4:12" hidden="1" outlineLevel="1">
      <c r="D251" s="264" t="str">
        <f t="shared" si="16"/>
        <v xml:space="preserve">                            </v>
      </c>
      <c r="E251" s="264"/>
      <c r="F251" s="264"/>
      <c r="G251"/>
      <c r="H251" s="211"/>
      <c r="I251" s="209"/>
      <c r="J251" s="16"/>
      <c r="K251" s="214"/>
      <c r="L251" s="214"/>
    </row>
    <row r="252" spans="4:12" hidden="1" outlineLevel="1">
      <c r="D252" s="264" t="str">
        <f t="shared" si="16"/>
        <v xml:space="preserve">                            </v>
      </c>
      <c r="E252" s="264"/>
      <c r="F252" s="264"/>
      <c r="G252"/>
      <c r="H252" s="211"/>
      <c r="I252" s="209"/>
      <c r="J252" s="16"/>
      <c r="K252" s="214"/>
      <c r="L252" s="214"/>
    </row>
    <row r="253" spans="4:12" hidden="1" outlineLevel="1">
      <c r="D253" s="264" t="str">
        <f t="shared" si="16"/>
        <v xml:space="preserve">                            </v>
      </c>
      <c r="E253" s="264"/>
      <c r="F253" s="264"/>
      <c r="G253" s="14"/>
      <c r="H253" s="212"/>
      <c r="I253" s="209"/>
      <c r="J253" s="14"/>
      <c r="K253" s="214"/>
      <c r="L253" s="214"/>
    </row>
    <row r="254" spans="4:12" hidden="1" outlineLevel="1">
      <c r="D254" s="264" t="str">
        <f t="shared" si="16"/>
        <v xml:space="preserve">                            </v>
      </c>
      <c r="E254" s="264"/>
      <c r="F254" s="264"/>
      <c r="G254" s="14"/>
      <c r="H254" s="212"/>
      <c r="I254" s="209"/>
      <c r="J254" s="14"/>
      <c r="K254" s="214"/>
      <c r="L254" s="214"/>
    </row>
    <row r="255" spans="4:12" hidden="1" outlineLevel="1">
      <c r="D255" s="264" t="str">
        <f t="shared" si="16"/>
        <v xml:space="preserve">                            </v>
      </c>
      <c r="E255" s="264"/>
      <c r="F255" s="264"/>
      <c r="G255" s="14"/>
      <c r="H255" s="212"/>
      <c r="I255" s="209"/>
      <c r="J255" s="14"/>
      <c r="K255" s="214"/>
      <c r="L255" s="214"/>
    </row>
    <row r="256" spans="4:12" hidden="1" outlineLevel="1">
      <c r="D256" s="264" t="str">
        <f t="shared" si="16"/>
        <v xml:space="preserve">                            </v>
      </c>
      <c r="E256" s="264"/>
      <c r="F256" s="264"/>
      <c r="G256" s="14"/>
      <c r="H256" s="212"/>
      <c r="I256" s="209"/>
      <c r="J256" s="14"/>
      <c r="K256" s="214"/>
      <c r="L256" s="214"/>
    </row>
    <row r="257" spans="1:12" hidden="1" outlineLevel="1">
      <c r="D257" s="264" t="str">
        <f t="shared" si="16"/>
        <v xml:space="preserve">                            </v>
      </c>
      <c r="E257" s="264"/>
      <c r="F257" s="264"/>
      <c r="G257" s="14"/>
      <c r="H257" s="212"/>
      <c r="I257" s="209"/>
      <c r="J257" s="14"/>
      <c r="K257" s="214"/>
      <c r="L257" s="214"/>
    </row>
    <row r="258" spans="1:12" hidden="1" outlineLevel="1">
      <c r="D258" s="264" t="str">
        <f t="shared" si="16"/>
        <v xml:space="preserve">                            </v>
      </c>
      <c r="E258" s="264"/>
      <c r="F258" s="264"/>
      <c r="G258" s="14"/>
      <c r="H258" s="212"/>
      <c r="I258" s="209"/>
      <c r="J258" s="14"/>
      <c r="K258" s="214"/>
      <c r="L258" s="214"/>
    </row>
    <row r="259" spans="1:12" hidden="1" outlineLevel="1">
      <c r="D259" s="264" t="str">
        <f t="shared" si="16"/>
        <v xml:space="preserve">                            </v>
      </c>
      <c r="E259" s="264"/>
      <c r="F259" s="264"/>
      <c r="G259" s="14"/>
      <c r="H259" s="212"/>
      <c r="I259" s="209"/>
      <c r="J259" s="14"/>
      <c r="K259" s="214"/>
      <c r="L259" s="214"/>
    </row>
    <row r="260" spans="1:12" hidden="1" outlineLevel="1">
      <c r="D260" s="208"/>
      <c r="E260" s="208"/>
      <c r="F260" s="208"/>
      <c r="G260" s="14"/>
      <c r="H260" s="212"/>
      <c r="I260" s="209"/>
      <c r="J260" s="14"/>
      <c r="K260" s="16"/>
      <c r="L260" s="16"/>
    </row>
    <row r="261" spans="1:12" collapsed="1">
      <c r="D261" s="208"/>
      <c r="E261" s="208"/>
      <c r="F261" s="208"/>
      <c r="G261" s="14"/>
      <c r="H261" s="212"/>
      <c r="I261" s="209"/>
      <c r="J261" s="14"/>
      <c r="K261" s="16"/>
      <c r="L261" s="16"/>
    </row>
    <row r="262" spans="1:12">
      <c r="D262" s="208"/>
      <c r="E262" s="208"/>
      <c r="F262" s="208"/>
      <c r="G262" s="14"/>
      <c r="H262" s="212"/>
      <c r="I262" s="209"/>
      <c r="J262" s="14"/>
      <c r="K262" s="16"/>
      <c r="L262" s="16"/>
    </row>
    <row r="263" spans="1:12">
      <c r="D263" s="208"/>
      <c r="E263" s="208"/>
      <c r="F263" s="208"/>
      <c r="G263" s="14"/>
      <c r="H263" s="212"/>
      <c r="I263" s="209"/>
      <c r="J263" s="14"/>
      <c r="K263" s="16"/>
      <c r="L263" s="16"/>
    </row>
    <row r="264" spans="1:12">
      <c r="D264" s="208"/>
      <c r="E264" s="208"/>
      <c r="F264" s="208"/>
      <c r="G264" s="14"/>
      <c r="H264" s="212"/>
      <c r="I264" s="209"/>
      <c r="J264" s="14"/>
      <c r="K264" s="16"/>
      <c r="L264" s="16"/>
    </row>
    <row r="265" spans="1:12" ht="26.25">
      <c r="A265" s="202"/>
      <c r="B265" s="203" t="s">
        <v>523</v>
      </c>
      <c r="F265" s="267" t="s">
        <v>524</v>
      </c>
      <c r="G265" s="267"/>
    </row>
    <row r="269" spans="1:12" ht="26.25">
      <c r="A269" s="202"/>
      <c r="E269" s="203"/>
      <c r="F269" s="202"/>
    </row>
    <row r="273" spans="1:7" ht="26.25">
      <c r="A273" s="266"/>
      <c r="B273" s="266"/>
      <c r="C273" s="266"/>
      <c r="D273" s="266"/>
      <c r="F273" s="267" t="str">
        <f>D13</f>
        <v>Juna Fco. Sarasti</v>
      </c>
      <c r="G273" s="267"/>
    </row>
    <row r="275" spans="1:7">
      <c r="A275" s="142" t="s">
        <v>519</v>
      </c>
    </row>
    <row r="276" spans="1:7">
      <c r="A276" s="142" t="s">
        <v>520</v>
      </c>
    </row>
    <row r="277" spans="1:7">
      <c r="A277" s="142" t="s">
        <v>521</v>
      </c>
    </row>
    <row r="278" spans="1:7">
      <c r="A278" s="142" t="s">
        <v>522</v>
      </c>
    </row>
  </sheetData>
  <sheetProtection password="D86B" sheet="1" objects="1" scenarios="1"/>
  <mergeCells count="210">
    <mergeCell ref="D227:F227"/>
    <mergeCell ref="D228:F228"/>
    <mergeCell ref="D243:F243"/>
    <mergeCell ref="D244:F244"/>
    <mergeCell ref="D237:F237"/>
    <mergeCell ref="D238:F238"/>
    <mergeCell ref="D239:F239"/>
    <mergeCell ref="D240:F240"/>
    <mergeCell ref="D234:F234"/>
    <mergeCell ref="D235:F235"/>
    <mergeCell ref="D236:F236"/>
    <mergeCell ref="D241:F241"/>
    <mergeCell ref="D242:F242"/>
    <mergeCell ref="D253:F253"/>
    <mergeCell ref="D249:F249"/>
    <mergeCell ref="D250:F250"/>
    <mergeCell ref="D251:F251"/>
    <mergeCell ref="D252:F252"/>
    <mergeCell ref="D245:F245"/>
    <mergeCell ref="D246:F246"/>
    <mergeCell ref="D247:F247"/>
    <mergeCell ref="D248:F248"/>
    <mergeCell ref="D221:F221"/>
    <mergeCell ref="D222:F222"/>
    <mergeCell ref="D223:F223"/>
    <mergeCell ref="D224:F224"/>
    <mergeCell ref="D233:F233"/>
    <mergeCell ref="D212:F212"/>
    <mergeCell ref="D205:F205"/>
    <mergeCell ref="D206:F206"/>
    <mergeCell ref="D207:F207"/>
    <mergeCell ref="D208:F208"/>
    <mergeCell ref="D217:F217"/>
    <mergeCell ref="D218:F218"/>
    <mergeCell ref="D219:F219"/>
    <mergeCell ref="D220:F220"/>
    <mergeCell ref="D213:F213"/>
    <mergeCell ref="D214:F214"/>
    <mergeCell ref="D215:F215"/>
    <mergeCell ref="D216:F216"/>
    <mergeCell ref="D229:F229"/>
    <mergeCell ref="D230:F230"/>
    <mergeCell ref="D231:F231"/>
    <mergeCell ref="D232:F232"/>
    <mergeCell ref="D225:F225"/>
    <mergeCell ref="D226:F226"/>
    <mergeCell ref="D203:F203"/>
    <mergeCell ref="D204:F204"/>
    <mergeCell ref="D197:F197"/>
    <mergeCell ref="D198:F198"/>
    <mergeCell ref="D199:F199"/>
    <mergeCell ref="D200:F200"/>
    <mergeCell ref="D209:F209"/>
    <mergeCell ref="D210:F210"/>
    <mergeCell ref="D211:F211"/>
    <mergeCell ref="D194:F194"/>
    <mergeCell ref="D195:F195"/>
    <mergeCell ref="D196:F196"/>
    <mergeCell ref="D189:F189"/>
    <mergeCell ref="D190:F190"/>
    <mergeCell ref="D191:F191"/>
    <mergeCell ref="D192:F192"/>
    <mergeCell ref="D201:F201"/>
    <mergeCell ref="D202:F202"/>
    <mergeCell ref="D185:F185"/>
    <mergeCell ref="D186:F186"/>
    <mergeCell ref="D187:F187"/>
    <mergeCell ref="D188:F188"/>
    <mergeCell ref="D181:F181"/>
    <mergeCell ref="D182:F182"/>
    <mergeCell ref="D183:F183"/>
    <mergeCell ref="D184:F184"/>
    <mergeCell ref="D193:F193"/>
    <mergeCell ref="D172:F172"/>
    <mergeCell ref="D165:F165"/>
    <mergeCell ref="D166:F166"/>
    <mergeCell ref="D167:F167"/>
    <mergeCell ref="D168:F168"/>
    <mergeCell ref="D177:F177"/>
    <mergeCell ref="D178:F178"/>
    <mergeCell ref="D179:F179"/>
    <mergeCell ref="D180:F180"/>
    <mergeCell ref="D173:F173"/>
    <mergeCell ref="D174:F174"/>
    <mergeCell ref="D175:F175"/>
    <mergeCell ref="D176:F176"/>
    <mergeCell ref="D163:F163"/>
    <mergeCell ref="D164:F164"/>
    <mergeCell ref="D157:F157"/>
    <mergeCell ref="D158:F158"/>
    <mergeCell ref="D159:F159"/>
    <mergeCell ref="D160:F160"/>
    <mergeCell ref="D169:F169"/>
    <mergeCell ref="D170:F170"/>
    <mergeCell ref="D171:F171"/>
    <mergeCell ref="D154:F154"/>
    <mergeCell ref="D155:F155"/>
    <mergeCell ref="D156:F156"/>
    <mergeCell ref="D149:F149"/>
    <mergeCell ref="D150:F150"/>
    <mergeCell ref="D151:F151"/>
    <mergeCell ref="D152:F152"/>
    <mergeCell ref="D161:F161"/>
    <mergeCell ref="D162:F162"/>
    <mergeCell ref="D145:F145"/>
    <mergeCell ref="D146:F146"/>
    <mergeCell ref="D147:F147"/>
    <mergeCell ref="D148:F148"/>
    <mergeCell ref="D141:F141"/>
    <mergeCell ref="D142:F142"/>
    <mergeCell ref="D143:F143"/>
    <mergeCell ref="D144:F144"/>
    <mergeCell ref="D153:F153"/>
    <mergeCell ref="D132:F132"/>
    <mergeCell ref="D125:F125"/>
    <mergeCell ref="D126:F126"/>
    <mergeCell ref="D127:F127"/>
    <mergeCell ref="D128:F128"/>
    <mergeCell ref="D137:F137"/>
    <mergeCell ref="D138:F138"/>
    <mergeCell ref="D139:F139"/>
    <mergeCell ref="D140:F140"/>
    <mergeCell ref="D133:F133"/>
    <mergeCell ref="D134:F134"/>
    <mergeCell ref="D135:F135"/>
    <mergeCell ref="D136:F136"/>
    <mergeCell ref="D123:F123"/>
    <mergeCell ref="D124:F124"/>
    <mergeCell ref="D117:F117"/>
    <mergeCell ref="D118:F118"/>
    <mergeCell ref="D119:F119"/>
    <mergeCell ref="D120:F120"/>
    <mergeCell ref="D129:F129"/>
    <mergeCell ref="D130:F130"/>
    <mergeCell ref="D131:F131"/>
    <mergeCell ref="D114:F114"/>
    <mergeCell ref="D115:F115"/>
    <mergeCell ref="D116:F116"/>
    <mergeCell ref="D109:F109"/>
    <mergeCell ref="D110:F110"/>
    <mergeCell ref="D111:F111"/>
    <mergeCell ref="D112:F112"/>
    <mergeCell ref="D121:F121"/>
    <mergeCell ref="D122:F122"/>
    <mergeCell ref="D105:F105"/>
    <mergeCell ref="D106:F106"/>
    <mergeCell ref="D107:F107"/>
    <mergeCell ref="D108:F108"/>
    <mergeCell ref="D101:F101"/>
    <mergeCell ref="D102:F102"/>
    <mergeCell ref="D103:F103"/>
    <mergeCell ref="D104:F104"/>
    <mergeCell ref="D113:F113"/>
    <mergeCell ref="D86:F86"/>
    <mergeCell ref="D87:F87"/>
    <mergeCell ref="D88:F88"/>
    <mergeCell ref="D97:F97"/>
    <mergeCell ref="D98:F98"/>
    <mergeCell ref="D99:F99"/>
    <mergeCell ref="D100:F100"/>
    <mergeCell ref="D93:F93"/>
    <mergeCell ref="D94:F94"/>
    <mergeCell ref="D95:F95"/>
    <mergeCell ref="D96:F96"/>
    <mergeCell ref="A38:H38"/>
    <mergeCell ref="D36:E36"/>
    <mergeCell ref="A34:B34"/>
    <mergeCell ref="D28:F28"/>
    <mergeCell ref="G28:H28"/>
    <mergeCell ref="D30:E30"/>
    <mergeCell ref="D31:E31"/>
    <mergeCell ref="D26:E26"/>
    <mergeCell ref="B2:H2"/>
    <mergeCell ref="D13:F13"/>
    <mergeCell ref="E9:F9"/>
    <mergeCell ref="D15:H15"/>
    <mergeCell ref="D16:H16"/>
    <mergeCell ref="D17:H17"/>
    <mergeCell ref="D18:H18"/>
    <mergeCell ref="D20:H20"/>
    <mergeCell ref="D7:G7"/>
    <mergeCell ref="D21:H21"/>
    <mergeCell ref="D22:H22"/>
    <mergeCell ref="D23:H23"/>
    <mergeCell ref="D24:H24"/>
    <mergeCell ref="D19:H19"/>
    <mergeCell ref="D258:F258"/>
    <mergeCell ref="D259:F259"/>
    <mergeCell ref="A16:B23"/>
    <mergeCell ref="A273:D273"/>
    <mergeCell ref="F273:G273"/>
    <mergeCell ref="F265:G265"/>
    <mergeCell ref="D254:F254"/>
    <mergeCell ref="D255:F255"/>
    <mergeCell ref="D256:F256"/>
    <mergeCell ref="D257:F257"/>
    <mergeCell ref="D76:F76"/>
    <mergeCell ref="D81:F81"/>
    <mergeCell ref="D82:F82"/>
    <mergeCell ref="D83:F83"/>
    <mergeCell ref="D84:F84"/>
    <mergeCell ref="D77:F77"/>
    <mergeCell ref="D78:F78"/>
    <mergeCell ref="D79:F79"/>
    <mergeCell ref="D80:F80"/>
    <mergeCell ref="D89:F89"/>
    <mergeCell ref="D90:F90"/>
    <mergeCell ref="D91:F91"/>
    <mergeCell ref="D92:F92"/>
    <mergeCell ref="D85:F85"/>
  </mergeCells>
  <phoneticPr fontId="1" type="noConversion"/>
  <conditionalFormatting sqref="B31">
    <cfRule type="expression" dxfId="3" priority="4">
      <formula>D33&lt;&gt;0</formula>
    </cfRule>
  </conditionalFormatting>
  <conditionalFormatting sqref="H9">
    <cfRule type="expression" dxfId="2" priority="1">
      <formula>H9&lt;&gt;E9</formula>
    </cfRule>
  </conditionalFormatting>
  <dataValidations count="4">
    <dataValidation type="list" allowBlank="1" showInputMessage="1" showErrorMessage="1" sqref="E34">
      <formula1>$I$35:$I$38</formula1>
    </dataValidation>
    <dataValidation type="list" allowBlank="1" showInputMessage="1" showErrorMessage="1" sqref="H7">
      <formula1>$K$6:$K$34</formula1>
    </dataValidation>
    <dataValidation type="list" allowBlank="1" showInputMessage="1" showErrorMessage="1" sqref="D7:G7">
      <formula1>$D$76:$D$257</formula1>
    </dataValidation>
    <dataValidation type="list" allowBlank="1" showInputMessage="1" showErrorMessage="1" sqref="A273">
      <formula1>$A$274:$A$278</formula1>
    </dataValidation>
  </dataValidations>
  <hyperlinks>
    <hyperlink ref="B31" location="FCT!A1" display="FCT"/>
  </hyperlinks>
  <pageMargins left="0.8" right="0.78740157480314965" top="0.98425196850393704" bottom="0.98425196850393704" header="0.51181102362204722" footer="0.51181102362204722"/>
  <pageSetup paperSize="9" scale="33" orientation="portrait" r:id="rId1"/>
  <headerFooter alignWithMargins="0"/>
  <ignoredErrors>
    <ignoredError sqref="D4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tabColor rgb="FFFF0000"/>
    <pageSetUpPr fitToPage="1"/>
  </sheetPr>
  <dimension ref="A2:F218"/>
  <sheetViews>
    <sheetView showGridLines="0" zoomScale="75" zoomScaleNormal="75" workbookViewId="0">
      <selection activeCell="C15" sqref="C15:E15"/>
    </sheetView>
  </sheetViews>
  <sheetFormatPr baseColWidth="10" defaultRowHeight="12.75" outlineLevelRow="1"/>
  <cols>
    <col min="2" max="2" width="51.5703125" customWidth="1"/>
    <col min="3" max="3" width="42.7109375" customWidth="1"/>
    <col min="4" max="4" width="24.85546875" customWidth="1"/>
    <col min="5" max="5" width="42.7109375" customWidth="1"/>
    <col min="6" max="6" width="1.5703125" customWidth="1"/>
  </cols>
  <sheetData>
    <row r="2" spans="2:6" ht="35.25" customHeight="1"/>
    <row r="7" spans="2:6" ht="13.5" thickBot="1"/>
    <row r="8" spans="2:6" ht="36" customHeight="1" thickTop="1" thickBot="1">
      <c r="B8" s="131" t="s">
        <v>500</v>
      </c>
      <c r="C8" s="292"/>
      <c r="D8" s="293"/>
      <c r="E8" s="294"/>
    </row>
    <row r="9" spans="2:6" ht="36" customHeight="1" thickBot="1">
      <c r="B9" s="132" t="s">
        <v>501</v>
      </c>
      <c r="C9" s="295"/>
      <c r="D9" s="296"/>
      <c r="E9" s="297"/>
    </row>
    <row r="10" spans="2:6" ht="36" customHeight="1" thickBot="1">
      <c r="B10" s="132" t="s">
        <v>515</v>
      </c>
      <c r="C10" s="204"/>
      <c r="D10" s="137" t="s">
        <v>516</v>
      </c>
      <c r="E10" s="205"/>
    </row>
    <row r="11" spans="2:6" ht="36" customHeight="1" thickBot="1">
      <c r="B11" s="132" t="s">
        <v>503</v>
      </c>
      <c r="C11" s="295"/>
      <c r="D11" s="296"/>
      <c r="E11" s="297"/>
    </row>
    <row r="12" spans="2:6" ht="36" customHeight="1" thickBot="1">
      <c r="B12" s="132" t="s">
        <v>502</v>
      </c>
      <c r="C12" s="295"/>
      <c r="D12" s="296"/>
      <c r="E12" s="297"/>
      <c r="F12" s="140" t="s">
        <v>513</v>
      </c>
    </row>
    <row r="13" spans="2:6" ht="36" customHeight="1" thickBot="1">
      <c r="B13" s="133" t="s">
        <v>504</v>
      </c>
      <c r="C13" s="206"/>
      <c r="D13" s="138" t="s">
        <v>505</v>
      </c>
      <c r="E13" s="207"/>
      <c r="F13" s="140" t="s">
        <v>514</v>
      </c>
    </row>
    <row r="14" spans="2:6" ht="26.25" customHeight="1" thickTop="1" thickBot="1">
      <c r="B14" s="129"/>
    </row>
    <row r="15" spans="2:6" ht="36" customHeight="1" thickTop="1" thickBot="1">
      <c r="B15" s="131" t="s">
        <v>130</v>
      </c>
      <c r="C15" s="292"/>
      <c r="D15" s="293"/>
      <c r="E15" s="294"/>
    </row>
    <row r="16" spans="2:6" ht="36" customHeight="1" thickBot="1">
      <c r="B16" s="132" t="s">
        <v>506</v>
      </c>
      <c r="C16" s="295"/>
      <c r="D16" s="296"/>
      <c r="E16" s="297"/>
    </row>
    <row r="17" spans="2:5" ht="36" customHeight="1" thickBot="1">
      <c r="B17" s="132" t="s">
        <v>507</v>
      </c>
      <c r="C17" s="295"/>
      <c r="D17" s="296"/>
      <c r="E17" s="297"/>
    </row>
    <row r="18" spans="2:5" ht="36" customHeight="1" thickBot="1">
      <c r="B18" s="132" t="s">
        <v>508</v>
      </c>
      <c r="C18" s="295"/>
      <c r="D18" s="296"/>
      <c r="E18" s="297"/>
    </row>
    <row r="19" spans="2:5" ht="36" customHeight="1" thickBot="1">
      <c r="B19" s="132" t="s">
        <v>509</v>
      </c>
      <c r="C19" s="295"/>
      <c r="D19" s="296"/>
      <c r="E19" s="297"/>
    </row>
    <row r="20" spans="2:5" ht="36" customHeight="1" thickBot="1">
      <c r="B20" s="132" t="s">
        <v>510</v>
      </c>
      <c r="C20" s="305"/>
      <c r="D20" s="306"/>
      <c r="E20" s="307"/>
    </row>
    <row r="21" spans="2:5" ht="36" customHeight="1" thickBot="1">
      <c r="B21" s="133" t="s">
        <v>511</v>
      </c>
      <c r="C21" s="308"/>
      <c r="D21" s="309"/>
      <c r="E21" s="310"/>
    </row>
    <row r="22" spans="2:5" ht="27" thickTop="1" thickBot="1">
      <c r="B22" s="129"/>
      <c r="C22" s="139"/>
      <c r="D22" s="139"/>
      <c r="E22" s="139"/>
    </row>
    <row r="23" spans="2:5" ht="72.75" customHeight="1" thickTop="1" thickBot="1">
      <c r="B23" s="134" t="s">
        <v>512</v>
      </c>
      <c r="C23" s="298"/>
      <c r="D23" s="299"/>
      <c r="E23" s="300"/>
    </row>
    <row r="24" spans="2:5" ht="27" thickTop="1" thickBot="1">
      <c r="B24" s="135"/>
      <c r="C24" s="139"/>
      <c r="D24" s="139"/>
      <c r="E24" s="139"/>
    </row>
    <row r="25" spans="2:5" ht="36" customHeight="1" thickTop="1" thickBot="1">
      <c r="B25" s="136" t="s">
        <v>27</v>
      </c>
      <c r="C25" s="301"/>
      <c r="D25" s="302"/>
      <c r="E25" s="303"/>
    </row>
    <row r="26" spans="2:5" ht="13.5" thickTop="1"/>
    <row r="27" spans="2:5">
      <c r="B27" s="304" t="s">
        <v>517</v>
      </c>
      <c r="C27" s="304"/>
      <c r="D27" s="304"/>
      <c r="E27" s="304"/>
    </row>
    <row r="28" spans="2:5" ht="36" customHeight="1">
      <c r="B28" s="304"/>
      <c r="C28" s="304"/>
      <c r="D28" s="304"/>
      <c r="E28" s="304"/>
    </row>
    <row r="29" spans="2:5" ht="12.75" customHeight="1">
      <c r="B29" s="130"/>
      <c r="C29" s="130"/>
      <c r="D29" s="130"/>
      <c r="E29" s="130"/>
    </row>
    <row r="30" spans="2:5" ht="12.75" customHeight="1">
      <c r="B30" s="130"/>
      <c r="C30" s="130"/>
      <c r="D30" s="130"/>
      <c r="E30" s="130"/>
    </row>
    <row r="31" spans="2:5" ht="12.75" customHeight="1">
      <c r="B31" s="130"/>
      <c r="C31" s="130"/>
      <c r="D31" s="130"/>
      <c r="E31" s="130"/>
    </row>
    <row r="32" spans="2:5" ht="12.75" customHeight="1">
      <c r="B32" s="130"/>
      <c r="C32" s="130"/>
      <c r="D32" s="130"/>
      <c r="E32" s="130"/>
    </row>
    <row r="33" spans="1:5" ht="12.75" customHeight="1">
      <c r="B33" s="130"/>
      <c r="C33" s="130"/>
      <c r="D33" s="130"/>
      <c r="E33" s="130"/>
    </row>
    <row r="34" spans="1:5" ht="12.75" customHeight="1">
      <c r="B34" s="130"/>
      <c r="C34" s="130"/>
      <c r="D34" s="130"/>
      <c r="E34" s="130"/>
    </row>
    <row r="35" spans="1:5" ht="12.75" hidden="1" customHeight="1" outlineLevel="1">
      <c r="B35" s="130"/>
      <c r="C35" s="130"/>
      <c r="D35" s="130"/>
      <c r="E35" s="130"/>
    </row>
    <row r="36" spans="1:5" ht="12.75" hidden="1" customHeight="1" outlineLevel="1">
      <c r="B36" s="130"/>
      <c r="C36" s="130"/>
      <c r="D36" s="130"/>
      <c r="E36" s="130"/>
    </row>
    <row r="37" spans="1:5" ht="12.75" hidden="1" customHeight="1" outlineLevel="1">
      <c r="A37" t="s">
        <v>153</v>
      </c>
      <c r="B37" t="s">
        <v>154</v>
      </c>
      <c r="C37" s="141" t="str">
        <f>CONCATENATE(A37,"    ",B37)</f>
        <v>11-001    Copa de Andalucía</v>
      </c>
      <c r="D37" s="130"/>
      <c r="E37" s="130"/>
    </row>
    <row r="38" spans="1:5" ht="12.75" hidden="1" customHeight="1" outlineLevel="1">
      <c r="A38" t="s">
        <v>155</v>
      </c>
      <c r="B38" t="s">
        <v>156</v>
      </c>
      <c r="C38" s="130" t="str">
        <f t="shared" ref="C38:C101" si="0">CONCATENATE(A38,"    ",B38)</f>
        <v>11-002    Cº de Baleares-Copa de Invierno</v>
      </c>
      <c r="D38" s="130"/>
      <c r="E38" s="130"/>
    </row>
    <row r="39" spans="1:5" ht="12.75" hidden="1" customHeight="1" outlineLevel="1">
      <c r="A39" t="s">
        <v>157</v>
      </c>
      <c r="B39" t="s">
        <v>158</v>
      </c>
      <c r="C39" s="130" t="str">
        <f t="shared" si="0"/>
        <v>11-003    Cº de Canarias</v>
      </c>
      <c r="D39" s="130"/>
      <c r="E39" s="130"/>
    </row>
    <row r="40" spans="1:5" ht="12.75" hidden="1" customHeight="1" outlineLevel="1">
      <c r="A40" t="s">
        <v>159</v>
      </c>
      <c r="B40" t="s">
        <v>160</v>
      </c>
      <c r="C40" s="130" t="str">
        <f t="shared" si="0"/>
        <v>11-004    Copa Sotogrande.Masters del Golf Amateur</v>
      </c>
      <c r="D40" s="130"/>
      <c r="E40" s="130"/>
    </row>
    <row r="41" spans="1:5" ht="12.75" hidden="1" customHeight="1" outlineLevel="1">
      <c r="A41" t="s">
        <v>161</v>
      </c>
      <c r="B41" t="s">
        <v>162</v>
      </c>
      <c r="C41" s="130" t="str">
        <f t="shared" si="0"/>
        <v>11-005    Copa Puerta de Hierro</v>
      </c>
      <c r="D41" s="130"/>
      <c r="E41" s="130"/>
    </row>
    <row r="42" spans="1:5" ht="12.75" hidden="1" customHeight="1" outlineLevel="1">
      <c r="A42" t="s">
        <v>163</v>
      </c>
      <c r="B42" t="s">
        <v>164</v>
      </c>
      <c r="C42" s="130" t="str">
        <f t="shared" si="0"/>
        <v>11-006    Cº de España Absoluto</v>
      </c>
      <c r="D42" s="130"/>
      <c r="E42" s="130"/>
    </row>
    <row r="43" spans="1:5" ht="12.75" hidden="1" customHeight="1" outlineLevel="1">
      <c r="A43" t="s">
        <v>165</v>
      </c>
      <c r="B43" t="s">
        <v>166</v>
      </c>
      <c r="C43" s="130" t="str">
        <f t="shared" si="0"/>
        <v>11-007    Cº de España Junior</v>
      </c>
      <c r="D43" s="130"/>
      <c r="E43" s="130"/>
    </row>
    <row r="44" spans="1:5" ht="12.75" hidden="1" customHeight="1" outlineLevel="1">
      <c r="A44" t="s">
        <v>167</v>
      </c>
      <c r="B44" t="s">
        <v>168</v>
      </c>
      <c r="C44" s="130" t="str">
        <f t="shared" si="0"/>
        <v>11-008    Cº Internac .España "Copa SM El Rey"</v>
      </c>
      <c r="D44" s="130"/>
      <c r="E44" s="130"/>
    </row>
    <row r="45" spans="1:5" ht="12.75" hidden="1" customHeight="1" outlineLevel="1">
      <c r="A45" t="s">
        <v>169</v>
      </c>
      <c r="B45" t="s">
        <v>170</v>
      </c>
      <c r="C45" s="130" t="str">
        <f t="shared" si="0"/>
        <v>11-009    Cº Internac. España Junior</v>
      </c>
      <c r="D45" s="130"/>
      <c r="E45" s="130"/>
    </row>
    <row r="46" spans="1:5" ht="12.75" hidden="1" customHeight="1" outlineLevel="1">
      <c r="A46" t="s">
        <v>171</v>
      </c>
      <c r="B46" t="s">
        <v>172</v>
      </c>
      <c r="C46" s="130" t="str">
        <f t="shared" si="0"/>
        <v>11-010    Cº Internac. Inglaterra "Brabazon Trophy</v>
      </c>
      <c r="D46" s="130"/>
      <c r="E46" s="130"/>
    </row>
    <row r="47" spans="1:5" ht="12.75" hidden="1" customHeight="1" outlineLevel="1">
      <c r="A47" t="s">
        <v>173</v>
      </c>
      <c r="B47" t="s">
        <v>174</v>
      </c>
      <c r="C47" s="130" t="str">
        <f t="shared" si="0"/>
        <v>11-011    British Amateur Championship</v>
      </c>
      <c r="D47" s="130"/>
      <c r="E47" s="130"/>
    </row>
    <row r="48" spans="1:5" ht="12.75" hidden="1" customHeight="1" outlineLevel="1">
      <c r="A48" t="s">
        <v>175</v>
      </c>
      <c r="B48" t="s">
        <v>176</v>
      </c>
      <c r="C48" s="130" t="str">
        <f t="shared" si="0"/>
        <v>11-012    Cº Internacinal de Portugal</v>
      </c>
      <c r="D48" s="130"/>
      <c r="E48" s="130"/>
    </row>
    <row r="49" spans="1:5" ht="12.75" hidden="1" customHeight="1" outlineLevel="1">
      <c r="A49" t="s">
        <v>177</v>
      </c>
      <c r="B49" t="s">
        <v>178</v>
      </c>
      <c r="C49" s="130" t="str">
        <f t="shared" si="0"/>
        <v>11-013    St. Andrews Links Trophy</v>
      </c>
      <c r="D49" s="130"/>
      <c r="E49" s="130"/>
    </row>
    <row r="50" spans="1:5" ht="12.75" hidden="1" customHeight="1" outlineLevel="1">
      <c r="A50" t="s">
        <v>179</v>
      </c>
      <c r="B50" t="s">
        <v>180</v>
      </c>
      <c r="C50" s="130" t="str">
        <f t="shared" si="0"/>
        <v>11-014    British Boys Championship</v>
      </c>
      <c r="D50" s="130"/>
      <c r="E50" s="130"/>
    </row>
    <row r="51" spans="1:5" ht="12.75" hidden="1" customHeight="1" outlineLevel="1">
      <c r="A51" t="s">
        <v>181</v>
      </c>
      <c r="B51" t="s">
        <v>182</v>
      </c>
      <c r="C51" s="130" t="str">
        <f t="shared" si="0"/>
        <v>11-015    Cº de Europa Individual</v>
      </c>
      <c r="D51" s="130"/>
      <c r="E51" s="130"/>
    </row>
    <row r="52" spans="1:5" ht="12.75" hidden="1" customHeight="1" outlineLevel="1">
      <c r="A52" t="s">
        <v>183</v>
      </c>
      <c r="B52" t="s">
        <v>184</v>
      </c>
      <c r="C52" s="130" t="str">
        <f t="shared" si="0"/>
        <v>11-016    Carris Trophy</v>
      </c>
      <c r="D52" s="130"/>
      <c r="E52" s="130"/>
    </row>
    <row r="53" spans="1:5" ht="12.75" hidden="1" customHeight="1" outlineLevel="1">
      <c r="A53" t="s">
        <v>185</v>
      </c>
      <c r="B53" t="s">
        <v>186</v>
      </c>
      <c r="C53" s="130" t="str">
        <f t="shared" si="0"/>
        <v>11-017    Biarrtiz Cup</v>
      </c>
      <c r="D53" s="130"/>
      <c r="E53" s="130"/>
    </row>
    <row r="54" spans="1:5" ht="12.75" hidden="1" customHeight="1" outlineLevel="1">
      <c r="A54" t="s">
        <v>187</v>
      </c>
      <c r="B54" t="s">
        <v>188</v>
      </c>
      <c r="C54" s="130" t="str">
        <f t="shared" si="0"/>
        <v>11-018    Grand Prix des Landes</v>
      </c>
      <c r="D54" s="130"/>
      <c r="E54" s="130"/>
    </row>
    <row r="55" spans="1:5" ht="12.75" hidden="1" customHeight="1" outlineLevel="1">
      <c r="A55" t="s">
        <v>189</v>
      </c>
      <c r="B55" t="s">
        <v>190</v>
      </c>
      <c r="C55" s="130" t="str">
        <f t="shared" si="0"/>
        <v>11-019    Grand Prix de Chiberta</v>
      </c>
      <c r="D55" s="130"/>
      <c r="E55" s="130"/>
    </row>
    <row r="56" spans="1:5" ht="12.75" hidden="1" customHeight="1" outlineLevel="1">
      <c r="A56" t="s">
        <v>191</v>
      </c>
      <c r="B56" t="s">
        <v>192</v>
      </c>
      <c r="C56" s="130" t="str">
        <f t="shared" si="0"/>
        <v>11-020    Cº Internacional de Finlandia</v>
      </c>
      <c r="D56" s="130"/>
      <c r="E56" s="130"/>
    </row>
    <row r="57" spans="1:5" ht="12.75" hidden="1" customHeight="1" outlineLevel="1">
      <c r="A57" t="s">
        <v>193</v>
      </c>
      <c r="B57" t="s">
        <v>194</v>
      </c>
      <c r="C57" s="130" t="str">
        <f t="shared" si="0"/>
        <v>11-021    Match Sud-Ouest Francia-España</v>
      </c>
      <c r="D57" s="130"/>
      <c r="E57" s="130"/>
    </row>
    <row r="58" spans="1:5" ht="12.75" hidden="1" customHeight="1" outlineLevel="1">
      <c r="A58" t="s">
        <v>195</v>
      </c>
      <c r="B58" t="s">
        <v>196</v>
      </c>
      <c r="C58" s="130" t="str">
        <f t="shared" si="0"/>
        <v>11-022    Match Inglaterra - España</v>
      </c>
      <c r="D58" s="130"/>
      <c r="E58" s="130"/>
    </row>
    <row r="59" spans="1:5" ht="12.75" hidden="1" customHeight="1" outlineLevel="1">
      <c r="A59" t="s">
        <v>197</v>
      </c>
      <c r="B59" t="s">
        <v>198</v>
      </c>
      <c r="C59" s="130" t="str">
        <f t="shared" si="0"/>
        <v>11-023    Match Jacques Leglise</v>
      </c>
      <c r="D59" s="130"/>
      <c r="E59" s="130"/>
    </row>
    <row r="60" spans="1:5" ht="12.75" hidden="1" customHeight="1" outlineLevel="1">
      <c r="A60" t="s">
        <v>199</v>
      </c>
      <c r="B60" t="s">
        <v>200</v>
      </c>
      <c r="C60" s="130" t="str">
        <f t="shared" si="0"/>
        <v>11-024    Match Cuadrangular</v>
      </c>
      <c r="D60" s="130"/>
      <c r="E60" s="130"/>
    </row>
    <row r="61" spans="1:5" ht="12.75" hidden="1" customHeight="1" outlineLevel="1">
      <c r="A61" t="s">
        <v>201</v>
      </c>
      <c r="B61" t="s">
        <v>202</v>
      </c>
      <c r="C61" s="130" t="str">
        <f t="shared" si="0"/>
        <v>11-025    Concentraciones CTA Masculino</v>
      </c>
      <c r="D61" s="130"/>
      <c r="E61" s="130"/>
    </row>
    <row r="62" spans="1:5" ht="12.75" hidden="1" customHeight="1" outlineLevel="1">
      <c r="A62" t="s">
        <v>203</v>
      </c>
      <c r="B62" t="s">
        <v>204</v>
      </c>
      <c r="C62" s="130" t="str">
        <f t="shared" si="0"/>
        <v>11-026    Concentración Tommy Horton</v>
      </c>
      <c r="D62" s="130"/>
      <c r="E62" s="130"/>
    </row>
    <row r="63" spans="1:5" ht="12.75" hidden="1" customHeight="1" outlineLevel="1">
      <c r="A63" t="s">
        <v>205</v>
      </c>
      <c r="B63" t="s">
        <v>206</v>
      </c>
      <c r="C63" s="130" t="str">
        <f t="shared" si="0"/>
        <v>11-027    Concentración CTA Femenino</v>
      </c>
      <c r="D63" s="130"/>
      <c r="E63" s="130"/>
    </row>
    <row r="64" spans="1:5" ht="12.75" hidden="1" customHeight="1" outlineLevel="1">
      <c r="A64" t="s">
        <v>207</v>
      </c>
      <c r="B64" t="s">
        <v>208</v>
      </c>
      <c r="C64" s="130" t="str">
        <f t="shared" si="0"/>
        <v>11-028    1º Puntuable Ranking Nacional Fem.</v>
      </c>
      <c r="D64" s="130"/>
      <c r="E64" s="130"/>
    </row>
    <row r="65" spans="1:5" ht="12.75" hidden="1" customHeight="1" outlineLevel="1">
      <c r="A65" t="s">
        <v>209</v>
      </c>
      <c r="B65" t="s">
        <v>210</v>
      </c>
      <c r="C65" s="130" t="str">
        <f t="shared" si="0"/>
        <v>11-029    Cº Internac. de Portugal Femenino</v>
      </c>
      <c r="D65" s="130"/>
      <c r="E65" s="130"/>
    </row>
    <row r="66" spans="1:5" ht="12.75" hidden="1" customHeight="1" outlineLevel="1">
      <c r="A66" t="s">
        <v>211</v>
      </c>
      <c r="B66" t="s">
        <v>212</v>
      </c>
      <c r="C66" s="130" t="str">
        <f t="shared" si="0"/>
        <v>11-030    Match España-Suecia Femenino</v>
      </c>
      <c r="D66" s="130"/>
      <c r="E66" s="130"/>
    </row>
    <row r="67" spans="1:5" ht="12.75" hidden="1" customHeight="1" outlineLevel="1">
      <c r="A67" t="s">
        <v>213</v>
      </c>
      <c r="B67" t="s">
        <v>214</v>
      </c>
      <c r="C67" s="130" t="str">
        <f t="shared" si="0"/>
        <v>11-031    Cº Intern. España Fem."Copa SM La Reina"</v>
      </c>
      <c r="D67" s="130"/>
      <c r="E67" s="130"/>
    </row>
    <row r="68" spans="1:5" ht="12.75" hidden="1" customHeight="1" outlineLevel="1">
      <c r="A68" t="s">
        <v>215</v>
      </c>
      <c r="B68" t="s">
        <v>216</v>
      </c>
      <c r="C68" s="130" t="str">
        <f t="shared" si="0"/>
        <v>11-032    Cº Europeo de Naciones</v>
      </c>
      <c r="D68" s="130"/>
      <c r="E68" s="130"/>
    </row>
    <row r="69" spans="1:5" ht="12.75" hidden="1" customHeight="1" outlineLevel="1">
      <c r="A69" t="s">
        <v>217</v>
      </c>
      <c r="B69" t="s">
        <v>218</v>
      </c>
      <c r="C69" s="130" t="str">
        <f t="shared" si="0"/>
        <v>11-033    Cº Internac.Francia Jr. Femenino</v>
      </c>
      <c r="D69" s="130"/>
      <c r="E69" s="130"/>
    </row>
    <row r="70" spans="1:5" ht="12.75" hidden="1" customHeight="1" outlineLevel="1">
      <c r="A70" t="s">
        <v>219</v>
      </c>
      <c r="B70" t="s">
        <v>220</v>
      </c>
      <c r="C70" s="130" t="str">
        <f t="shared" si="0"/>
        <v>11-034    Cº Internac. Alemania Femenino</v>
      </c>
      <c r="D70" s="130"/>
      <c r="E70" s="130"/>
    </row>
    <row r="71" spans="1:5" ht="12.75" hidden="1" customHeight="1" outlineLevel="1">
      <c r="A71" t="s">
        <v>221</v>
      </c>
      <c r="B71" t="s">
        <v>222</v>
      </c>
      <c r="C71" s="130" t="str">
        <f t="shared" si="0"/>
        <v>11-035    Cº Internac.España Junior Femenino</v>
      </c>
      <c r="D71" s="130"/>
      <c r="E71" s="130"/>
    </row>
    <row r="72" spans="1:5" ht="12.75" hidden="1" customHeight="1" outlineLevel="1">
      <c r="A72" t="s">
        <v>223</v>
      </c>
      <c r="B72" t="s">
        <v>224</v>
      </c>
      <c r="C72" s="130" t="str">
        <f t="shared" si="0"/>
        <v>11-036    Cº Nacional de España Individual Fem.</v>
      </c>
      <c r="D72" s="130"/>
      <c r="E72" s="130"/>
    </row>
    <row r="73" spans="1:5" ht="12.75" hidden="1" customHeight="1" outlineLevel="1">
      <c r="A73" t="s">
        <v>225</v>
      </c>
      <c r="B73" t="s">
        <v>226</v>
      </c>
      <c r="C73" s="130" t="str">
        <f t="shared" si="0"/>
        <v>11-037    British Ladies Amateur Champinship</v>
      </c>
      <c r="D73" s="130"/>
      <c r="E73" s="130"/>
    </row>
    <row r="74" spans="1:5" ht="12.75" hidden="1" customHeight="1" outlineLevel="1">
      <c r="A74" t="s">
        <v>227</v>
      </c>
      <c r="B74" t="s">
        <v>228</v>
      </c>
      <c r="C74" s="130" t="str">
        <f t="shared" si="0"/>
        <v>11-038    Conentración Pre-Europeos</v>
      </c>
      <c r="D74" s="130"/>
      <c r="E74" s="130"/>
    </row>
    <row r="75" spans="1:5" ht="12.75" hidden="1" customHeight="1" outlineLevel="1">
      <c r="A75" t="s">
        <v>229</v>
      </c>
      <c r="B75" t="s">
        <v>230</v>
      </c>
      <c r="C75" s="130" t="str">
        <f t="shared" si="0"/>
        <v>11-039    Vagliano Trophy</v>
      </c>
      <c r="D75" s="130"/>
      <c r="E75" s="130"/>
    </row>
    <row r="76" spans="1:5" ht="12.75" hidden="1" customHeight="1" outlineLevel="1">
      <c r="A76" t="s">
        <v>231</v>
      </c>
      <c r="B76" t="s">
        <v>232</v>
      </c>
      <c r="C76" s="130" t="str">
        <f t="shared" si="0"/>
        <v>11-040    Cº Europa Absoluto por Equipos Femenino</v>
      </c>
      <c r="D76" s="130"/>
      <c r="E76" s="130"/>
    </row>
    <row r="77" spans="1:5" ht="12.75" hidden="1" customHeight="1" outlineLevel="1">
      <c r="A77" t="s">
        <v>233</v>
      </c>
      <c r="B77" t="s">
        <v>234</v>
      </c>
      <c r="C77" s="130" t="str">
        <f t="shared" si="0"/>
        <v>11-041    Cº de Europa Girls por Equipos</v>
      </c>
      <c r="D77" s="130"/>
      <c r="E77" s="130"/>
    </row>
    <row r="78" spans="1:5" ht="12.75" hidden="1" customHeight="1" outlineLevel="1">
      <c r="A78" t="s">
        <v>235</v>
      </c>
      <c r="B78" t="s">
        <v>190</v>
      </c>
      <c r="C78" s="130" t="str">
        <f t="shared" si="0"/>
        <v>11-042    Grand Prix de Chiberta</v>
      </c>
      <c r="D78" s="130"/>
      <c r="E78" s="130"/>
    </row>
    <row r="79" spans="1:5" ht="12.75" hidden="1" customHeight="1" outlineLevel="1">
      <c r="A79" t="s">
        <v>236</v>
      </c>
      <c r="B79" t="s">
        <v>237</v>
      </c>
      <c r="C79" s="130" t="str">
        <f t="shared" si="0"/>
        <v>11-043    Cº Internacional de Holanda Junior</v>
      </c>
      <c r="D79" s="130"/>
      <c r="E79" s="130"/>
    </row>
    <row r="80" spans="1:5" ht="12.75" hidden="1" customHeight="1" outlineLevel="1">
      <c r="A80" t="s">
        <v>238</v>
      </c>
      <c r="B80" t="s">
        <v>182</v>
      </c>
      <c r="C80" s="130" t="str">
        <f t="shared" si="0"/>
        <v>11-044    Cº de Europa Individual</v>
      </c>
      <c r="D80" s="130"/>
      <c r="E80" s="130"/>
    </row>
    <row r="81" spans="1:5" ht="12.75" hidden="1" customHeight="1" outlineLevel="1">
      <c r="A81" t="s">
        <v>239</v>
      </c>
      <c r="B81" t="s">
        <v>240</v>
      </c>
      <c r="C81" s="130" t="str">
        <f t="shared" si="0"/>
        <v>11-045    Grand Prix de Landes</v>
      </c>
      <c r="D81" s="130"/>
      <c r="E81" s="130"/>
    </row>
    <row r="82" spans="1:5" ht="12.75" hidden="1" customHeight="1" outlineLevel="1">
      <c r="A82" t="s">
        <v>241</v>
      </c>
      <c r="B82" t="s">
        <v>242</v>
      </c>
      <c r="C82" s="130" t="str">
        <f t="shared" si="0"/>
        <v>11-046    British Grils Amateur Championship</v>
      </c>
      <c r="D82" s="130"/>
      <c r="E82" s="130"/>
    </row>
    <row r="83" spans="1:5" ht="12.75" hidden="1" customHeight="1" outlineLevel="1">
      <c r="A83" t="s">
        <v>243</v>
      </c>
      <c r="B83" t="s">
        <v>244</v>
      </c>
      <c r="C83" s="130" t="str">
        <f t="shared" si="0"/>
        <v>11-047    Cº Internacional de Finlandia Femenino</v>
      </c>
      <c r="D83" s="130"/>
      <c r="E83" s="130"/>
    </row>
    <row r="84" spans="1:5" ht="12.75" hidden="1" customHeight="1" outlineLevel="1">
      <c r="A84" t="s">
        <v>245</v>
      </c>
      <c r="B84" t="s">
        <v>246</v>
      </c>
      <c r="C84" s="130" t="str">
        <f t="shared" si="0"/>
        <v>11-048    British Stroke Play Chamiponship</v>
      </c>
      <c r="D84" s="130"/>
      <c r="E84" s="130"/>
    </row>
    <row r="85" spans="1:5" ht="12.75" hidden="1" customHeight="1" outlineLevel="1">
      <c r="A85" t="s">
        <v>247</v>
      </c>
      <c r="B85" t="s">
        <v>248</v>
      </c>
      <c r="C85" s="130" t="str">
        <f t="shared" si="0"/>
        <v>11-049    Universiada</v>
      </c>
      <c r="D85" s="130"/>
      <c r="E85" s="130"/>
    </row>
    <row r="86" spans="1:5" ht="12.75" hidden="1" customHeight="1" outlineLevel="1">
      <c r="A86" t="s">
        <v>249</v>
      </c>
      <c r="B86" t="s">
        <v>250</v>
      </c>
      <c r="C86" s="130" t="str">
        <f t="shared" si="0"/>
        <v>11-050    Cº Internacional de Bélgica Junior Fem.</v>
      </c>
      <c r="D86" s="130"/>
      <c r="E86" s="130"/>
    </row>
    <row r="87" spans="1:5" ht="12.75" hidden="1" customHeight="1" outlineLevel="1">
      <c r="A87" t="s">
        <v>251</v>
      </c>
      <c r="B87" t="s">
        <v>252</v>
      </c>
      <c r="C87" s="130" t="str">
        <f t="shared" si="0"/>
        <v>11-051    Ping Junior Solheim Cup</v>
      </c>
      <c r="D87" s="130"/>
      <c r="E87" s="130"/>
    </row>
    <row r="88" spans="1:5" ht="12.75" hidden="1" customHeight="1" outlineLevel="1">
      <c r="A88" t="s">
        <v>253</v>
      </c>
      <c r="B88" t="s">
        <v>254</v>
      </c>
      <c r="C88" s="130" t="str">
        <f t="shared" si="0"/>
        <v>11-052    Copa Europa de Clubs Femenina</v>
      </c>
      <c r="D88" s="130"/>
      <c r="E88" s="130"/>
    </row>
    <row r="89" spans="1:5" ht="12.75" hidden="1" customHeight="1" outlineLevel="1">
      <c r="A89" t="s">
        <v>255</v>
      </c>
      <c r="B89" t="s">
        <v>256</v>
      </c>
      <c r="C89" s="130" t="str">
        <f t="shared" si="0"/>
        <v>11-053    Cº Internac. Francia Stroke Play</v>
      </c>
      <c r="D89" s="130"/>
      <c r="E89" s="130"/>
    </row>
    <row r="90" spans="1:5" ht="12.75" hidden="1" customHeight="1" outlineLevel="1">
      <c r="A90" t="s">
        <v>257</v>
      </c>
      <c r="B90" t="s">
        <v>258</v>
      </c>
      <c r="C90" s="130" t="str">
        <f t="shared" si="0"/>
        <v>11-054    1ª Concentración pre-temporada 2012</v>
      </c>
      <c r="D90" s="130"/>
      <c r="E90" s="130"/>
    </row>
    <row r="91" spans="1:5" ht="12.75" hidden="1" customHeight="1" outlineLevel="1">
      <c r="A91" t="s">
        <v>259</v>
      </c>
      <c r="B91" t="s">
        <v>260</v>
      </c>
      <c r="C91" s="130" t="str">
        <f t="shared" si="0"/>
        <v>11-055    2ª Concentración Pre-temporada 2012</v>
      </c>
      <c r="D91" s="130"/>
      <c r="E91" s="130"/>
    </row>
    <row r="92" spans="1:5" ht="12.75" hidden="1" customHeight="1" outlineLevel="1">
      <c r="A92" t="s">
        <v>261</v>
      </c>
      <c r="B92" t="s">
        <v>262</v>
      </c>
      <c r="C92" s="130" t="str">
        <f t="shared" si="0"/>
        <v>11-056    3ª Concentración Pre-temporada 2012</v>
      </c>
      <c r="D92" s="130"/>
      <c r="E92" s="130"/>
    </row>
    <row r="93" spans="1:5" ht="12.75" hidden="1" customHeight="1" outlineLevel="1">
      <c r="A93" t="s">
        <v>263</v>
      </c>
      <c r="B93" t="s">
        <v>264</v>
      </c>
      <c r="C93" s="130" t="str">
        <f t="shared" si="0"/>
        <v>11-057    Cº Europa Amateur por equipos masculino</v>
      </c>
      <c r="D93" s="130"/>
      <c r="E93" s="130"/>
    </row>
    <row r="94" spans="1:5" ht="12.75" hidden="1" customHeight="1" outlineLevel="1">
      <c r="A94" t="s">
        <v>265</v>
      </c>
      <c r="B94" t="s">
        <v>266</v>
      </c>
      <c r="C94" s="130" t="str">
        <f t="shared" si="0"/>
        <v>11-058    Cº Europa Boys por equipos masculino</v>
      </c>
      <c r="D94" s="130"/>
      <c r="E94" s="130"/>
    </row>
    <row r="95" spans="1:5" ht="12.75" hidden="1" customHeight="1" outlineLevel="1">
      <c r="A95" t="s">
        <v>267</v>
      </c>
      <c r="B95" t="s">
        <v>268</v>
      </c>
      <c r="C95" s="130" t="str">
        <f t="shared" si="0"/>
        <v>11-059    Copa de Europa de Clubs Masculina</v>
      </c>
      <c r="D95" s="130"/>
      <c r="E95" s="130"/>
    </row>
    <row r="96" spans="1:5" ht="12.75" hidden="1" customHeight="1" outlineLevel="1">
      <c r="A96" t="s">
        <v>269</v>
      </c>
      <c r="B96" t="s">
        <v>270</v>
      </c>
      <c r="C96" s="130" t="str">
        <f t="shared" si="0"/>
        <v>11-060    Cº por Invitación MASCULINO</v>
      </c>
      <c r="D96" s="130"/>
      <c r="E96" s="130"/>
    </row>
    <row r="97" spans="1:5" ht="12.75" hidden="1" customHeight="1" outlineLevel="1">
      <c r="A97" t="s">
        <v>271</v>
      </c>
      <c r="B97" t="s">
        <v>272</v>
      </c>
      <c r="C97" s="130" t="str">
        <f t="shared" si="0"/>
        <v>11-061    Arbitrajes</v>
      </c>
      <c r="D97" s="130"/>
      <c r="E97" s="130"/>
    </row>
    <row r="98" spans="1:5" ht="12.75" hidden="1" customHeight="1" outlineLevel="1">
      <c r="A98" t="s">
        <v>273</v>
      </c>
      <c r="B98" t="s">
        <v>274</v>
      </c>
      <c r="C98" s="130" t="str">
        <f t="shared" si="0"/>
        <v>11-062    Concentración Benjamines y Alevines Mixt</v>
      </c>
      <c r="D98" s="130"/>
      <c r="E98" s="130"/>
    </row>
    <row r="99" spans="1:5" ht="12.75" hidden="1" customHeight="1" outlineLevel="1">
      <c r="A99" t="s">
        <v>275</v>
      </c>
      <c r="B99" t="s">
        <v>276</v>
      </c>
      <c r="C99" s="130" t="str">
        <f t="shared" si="0"/>
        <v>11-063    Concentración Juvenil Masculina España</v>
      </c>
      <c r="D99" s="130"/>
      <c r="E99" s="130"/>
    </row>
    <row r="100" spans="1:5" ht="12.75" hidden="1" customHeight="1" outlineLevel="1">
      <c r="A100" t="s">
        <v>277</v>
      </c>
      <c r="B100" t="s">
        <v>278</v>
      </c>
      <c r="C100" s="130" t="str">
        <f t="shared" si="0"/>
        <v>11-064    Concentración Juvenil Mixta -Esp.A y B</v>
      </c>
      <c r="D100" s="130"/>
      <c r="E100" s="130"/>
    </row>
    <row r="101" spans="1:5" ht="12.75" hidden="1" customHeight="1" outlineLevel="1">
      <c r="A101" t="s">
        <v>279</v>
      </c>
      <c r="B101" t="s">
        <v>280</v>
      </c>
      <c r="C101" s="130" t="str">
        <f t="shared" si="0"/>
        <v>11-065    Concentración Juvenil Mixta España B</v>
      </c>
      <c r="D101" s="130"/>
      <c r="E101" s="130"/>
    </row>
    <row r="102" spans="1:5" ht="12.75" hidden="1" customHeight="1" outlineLevel="1">
      <c r="A102" t="s">
        <v>281</v>
      </c>
      <c r="B102" t="s">
        <v>282</v>
      </c>
      <c r="C102" s="130" t="str">
        <f t="shared" ref="C102:C165" si="1">CONCATENATE(A102,"    ",B102)</f>
        <v>11-066    Concentración Cadetes e Inf. Mixta EspA</v>
      </c>
      <c r="D102" s="130"/>
      <c r="E102" s="130"/>
    </row>
    <row r="103" spans="1:5" ht="12.75" hidden="1" customHeight="1" outlineLevel="1">
      <c r="A103" t="s">
        <v>283</v>
      </c>
      <c r="B103" t="s">
        <v>280</v>
      </c>
      <c r="C103" s="130" t="str">
        <f t="shared" si="1"/>
        <v>11-067    Concentración Juvenil Mixta España B</v>
      </c>
      <c r="D103" s="130"/>
      <c r="E103" s="130"/>
    </row>
    <row r="104" spans="1:5" ht="12.75" hidden="1" customHeight="1" outlineLevel="1">
      <c r="A104" t="s">
        <v>284</v>
      </c>
      <c r="B104" t="s">
        <v>285</v>
      </c>
      <c r="C104" s="130" t="str">
        <f t="shared" si="1"/>
        <v>11-068    Concentración Final Zonales</v>
      </c>
      <c r="D104" s="130"/>
      <c r="E104" s="130"/>
    </row>
    <row r="105" spans="1:5" ht="12.75" hidden="1" customHeight="1" outlineLevel="1">
      <c r="A105" t="s">
        <v>286</v>
      </c>
      <c r="B105" t="s">
        <v>287</v>
      </c>
      <c r="C105" s="130" t="str">
        <f t="shared" si="1"/>
        <v>11-069    Concentración Final Ranking Juvenil</v>
      </c>
      <c r="D105" s="130"/>
      <c r="E105" s="130"/>
    </row>
    <row r="106" spans="1:5" ht="12.75" hidden="1" customHeight="1" outlineLevel="1">
      <c r="A106" t="s">
        <v>288</v>
      </c>
      <c r="B106" t="s">
        <v>289</v>
      </c>
      <c r="C106" s="130" t="str">
        <f t="shared" si="1"/>
        <v>11-070    Concentración General Pre-Temporada</v>
      </c>
      <c r="D106" s="130"/>
      <c r="E106" s="130"/>
    </row>
    <row r="107" spans="1:5" ht="12.75" hidden="1" customHeight="1" outlineLevel="1">
      <c r="A107" t="s">
        <v>290</v>
      </c>
      <c r="B107" t="s">
        <v>291</v>
      </c>
      <c r="C107" s="130" t="str">
        <f t="shared" si="1"/>
        <v>11-071    Cº Internacional de Portugal (sub-16)</v>
      </c>
      <c r="D107" s="130"/>
      <c r="E107" s="130"/>
    </row>
    <row r="108" spans="1:5" ht="12.75" hidden="1" customHeight="1" outlineLevel="1">
      <c r="A108" t="s">
        <v>292</v>
      </c>
      <c r="B108" t="s">
        <v>293</v>
      </c>
      <c r="C108" s="130" t="str">
        <f t="shared" si="1"/>
        <v>11-072    Grand Prix de Chiberta (sub-16)</v>
      </c>
      <c r="D108" s="130"/>
      <c r="E108" s="130"/>
    </row>
    <row r="109" spans="1:5" ht="12.75" hidden="1" customHeight="1" outlineLevel="1">
      <c r="A109" t="s">
        <v>294</v>
      </c>
      <c r="B109" t="s">
        <v>295</v>
      </c>
      <c r="C109" s="130" t="str">
        <f t="shared" si="1"/>
        <v>11-073    McGregor Tophy (Int.Inglaterra sub-16)</v>
      </c>
      <c r="D109" s="130"/>
      <c r="E109" s="130"/>
    </row>
    <row r="110" spans="1:5" ht="12.75" hidden="1" customHeight="1" outlineLevel="1">
      <c r="A110" t="s">
        <v>296</v>
      </c>
      <c r="B110" t="s">
        <v>297</v>
      </c>
      <c r="C110" s="130" t="str">
        <f t="shared" si="1"/>
        <v>11-074    Evian Masters Juniors Cup</v>
      </c>
      <c r="D110" s="130"/>
      <c r="E110" s="130"/>
    </row>
    <row r="111" spans="1:5" ht="12.75" hidden="1" customHeight="1" outlineLevel="1">
      <c r="A111" t="s">
        <v>298</v>
      </c>
      <c r="B111" t="s">
        <v>299</v>
      </c>
      <c r="C111" s="130" t="str">
        <f t="shared" si="1"/>
        <v>11-075    European Young Masters</v>
      </c>
      <c r="D111" s="130"/>
      <c r="E111" s="130"/>
    </row>
    <row r="112" spans="1:5" ht="12.75" hidden="1" customHeight="1" outlineLevel="1">
      <c r="A112" t="s">
        <v>300</v>
      </c>
      <c r="B112" t="s">
        <v>301</v>
      </c>
      <c r="C112" s="130" t="str">
        <f t="shared" si="1"/>
        <v>11-076    XV Match España-Portugal (sub-16)</v>
      </c>
      <c r="D112" s="130"/>
      <c r="E112" s="130"/>
    </row>
    <row r="113" spans="1:5" ht="12.75" hidden="1" customHeight="1" outlineLevel="1">
      <c r="A113" t="s">
        <v>302</v>
      </c>
      <c r="B113" t="s">
        <v>303</v>
      </c>
      <c r="C113" s="130" t="str">
        <f t="shared" si="1"/>
        <v>11-077    Reid Trophy (Internac.Inglaterra sub 14)</v>
      </c>
      <c r="D113" s="130"/>
      <c r="E113" s="130"/>
    </row>
    <row r="114" spans="1:5" ht="12.75" hidden="1" customHeight="1" outlineLevel="1">
      <c r="A114" t="s">
        <v>304</v>
      </c>
      <c r="B114" t="s">
        <v>305</v>
      </c>
      <c r="C114" s="130" t="str">
        <f t="shared" si="1"/>
        <v>11-078    IX Match Inglaterra-España (sub-16)</v>
      </c>
      <c r="D114" s="130"/>
      <c r="E114" s="130"/>
    </row>
    <row r="115" spans="1:5" ht="12.75" hidden="1" customHeight="1" outlineLevel="1">
      <c r="A115" t="s">
        <v>306</v>
      </c>
      <c r="B115" t="s">
        <v>307</v>
      </c>
      <c r="C115" s="130" t="str">
        <f t="shared" si="1"/>
        <v>11-079    Under 16 Open Stroke Play Championship</v>
      </c>
      <c r="D115" s="130"/>
      <c r="E115" s="130"/>
    </row>
    <row r="116" spans="1:5" ht="12.75" hidden="1" customHeight="1" outlineLevel="1">
      <c r="A116" t="s">
        <v>308</v>
      </c>
      <c r="B116" t="s">
        <v>309</v>
      </c>
      <c r="C116" s="130" t="str">
        <f t="shared" si="1"/>
        <v>11-080    Lacoste 4 Naciones (Match Esp-Fr-Hol-Ita</v>
      </c>
      <c r="D116" s="130"/>
      <c r="E116" s="130"/>
    </row>
    <row r="117" spans="1:5" ht="12.75" hidden="1" customHeight="1" outlineLevel="1">
      <c r="A117" t="s">
        <v>310</v>
      </c>
      <c r="B117" t="s">
        <v>311</v>
      </c>
      <c r="C117" s="130" t="str">
        <f t="shared" si="1"/>
        <v>11-081    XVI Match Francia-España</v>
      </c>
      <c r="D117" s="130"/>
      <c r="E117" s="130"/>
    </row>
    <row r="118" spans="1:5" ht="12.75" hidden="1" customHeight="1" outlineLevel="1">
      <c r="A118" t="s">
        <v>312</v>
      </c>
      <c r="B118" t="s">
        <v>313</v>
      </c>
      <c r="C118" s="130" t="str">
        <f t="shared" si="1"/>
        <v>11-082    USPGA QS</v>
      </c>
      <c r="D118" s="130"/>
      <c r="E118" s="130"/>
    </row>
    <row r="119" spans="1:5" ht="12.75" hidden="1" customHeight="1" outlineLevel="1">
      <c r="A119" t="s">
        <v>314</v>
      </c>
      <c r="B119" t="s">
        <v>85</v>
      </c>
      <c r="C119" s="130" t="str">
        <f t="shared" si="1"/>
        <v>11-083    EPGA QS</v>
      </c>
      <c r="D119" s="130"/>
      <c r="E119" s="130"/>
    </row>
    <row r="120" spans="1:5" ht="12.75" hidden="1" customHeight="1" outlineLevel="1">
      <c r="A120" t="s">
        <v>315</v>
      </c>
      <c r="B120" t="s">
        <v>86</v>
      </c>
      <c r="C120" s="130" t="str">
        <f t="shared" si="1"/>
        <v>11-084    LPGA QS</v>
      </c>
      <c r="D120" s="130"/>
      <c r="E120" s="130"/>
    </row>
    <row r="121" spans="1:5" ht="12.75" hidden="1" customHeight="1" outlineLevel="1">
      <c r="A121" t="s">
        <v>316</v>
      </c>
      <c r="B121" t="s">
        <v>87</v>
      </c>
      <c r="C121" s="130" t="str">
        <f t="shared" si="1"/>
        <v>11-085    LET QS</v>
      </c>
      <c r="D121" s="130"/>
      <c r="E121" s="130"/>
    </row>
    <row r="122" spans="1:5" ht="12.75" hidden="1" customHeight="1" outlineLevel="1">
      <c r="A122" t="s">
        <v>317</v>
      </c>
      <c r="B122" t="s">
        <v>88</v>
      </c>
      <c r="C122" s="130" t="str">
        <f t="shared" si="1"/>
        <v>11-086    PROGRAMA NEO-PRO</v>
      </c>
      <c r="D122" s="130"/>
      <c r="E122" s="130"/>
    </row>
    <row r="123" spans="1:5" ht="12.75" hidden="1" customHeight="1" outlineLevel="1">
      <c r="A123" t="s">
        <v>318</v>
      </c>
      <c r="B123" t="s">
        <v>319</v>
      </c>
      <c r="C123" s="130" t="str">
        <f t="shared" si="1"/>
        <v>11-087    Copa del Mundo Masculino</v>
      </c>
      <c r="D123" s="130"/>
      <c r="E123" s="130"/>
    </row>
    <row r="124" spans="1:5" ht="12.75" hidden="1" customHeight="1" outlineLevel="1">
      <c r="A124" t="s">
        <v>320</v>
      </c>
      <c r="B124" t="s">
        <v>321</v>
      </c>
      <c r="C124" s="130" t="str">
        <f t="shared" si="1"/>
        <v>11-088    Copa del Mundo Femenina</v>
      </c>
      <c r="D124" s="130"/>
      <c r="E124" s="130"/>
    </row>
    <row r="125" spans="1:5" ht="12.75" hidden="1" customHeight="1" outlineLevel="1">
      <c r="A125" t="s">
        <v>322</v>
      </c>
      <c r="B125" t="s">
        <v>323</v>
      </c>
      <c r="C125" s="130" t="str">
        <f t="shared" si="1"/>
        <v>11-089    Circuito Banesto Tour Femenino</v>
      </c>
      <c r="D125" s="130"/>
      <c r="E125" s="130"/>
    </row>
    <row r="126" spans="1:5" ht="12.75" hidden="1" customHeight="1" outlineLevel="1">
      <c r="A126" t="s">
        <v>324</v>
      </c>
      <c r="B126" t="s">
        <v>89</v>
      </c>
      <c r="C126" s="130" t="str">
        <f t="shared" si="1"/>
        <v>11-090    ALPS TOUR</v>
      </c>
      <c r="D126" s="130"/>
      <c r="E126" s="130"/>
    </row>
    <row r="127" spans="1:5" ht="12.75" hidden="1" customHeight="1" outlineLevel="1">
      <c r="A127" t="s">
        <v>325</v>
      </c>
      <c r="B127" t="s">
        <v>326</v>
      </c>
      <c r="C127" s="130" t="str">
        <f t="shared" si="1"/>
        <v>11-091    Toerneos y Reuniones CTP</v>
      </c>
      <c r="D127" s="130"/>
      <c r="E127" s="130"/>
    </row>
    <row r="128" spans="1:5" ht="12.75" hidden="1" customHeight="1" outlineLevel="1">
      <c r="A128" t="s">
        <v>327</v>
      </c>
      <c r="B128" t="s">
        <v>328</v>
      </c>
      <c r="C128" s="130" t="str">
        <f t="shared" si="1"/>
        <v>11-092    Comisión Antidopaje</v>
      </c>
      <c r="D128" s="130"/>
      <c r="E128" s="130"/>
    </row>
    <row r="129" spans="1:5" ht="12.75" hidden="1" customHeight="1" outlineLevel="1">
      <c r="A129" t="s">
        <v>329</v>
      </c>
      <c r="B129" t="s">
        <v>330</v>
      </c>
      <c r="C129" s="130" t="str">
        <f t="shared" si="1"/>
        <v>11-093    Becados-Concentración</v>
      </c>
      <c r="D129" s="130"/>
      <c r="E129" s="130"/>
    </row>
    <row r="130" spans="1:5" ht="12.75" hidden="1" customHeight="1" outlineLevel="1">
      <c r="A130" t="s">
        <v>331</v>
      </c>
      <c r="B130" t="s">
        <v>332</v>
      </c>
      <c r="C130" s="130" t="str">
        <f t="shared" si="1"/>
        <v>11-094    Becados-Competición</v>
      </c>
      <c r="D130" s="130"/>
      <c r="E130" s="130"/>
    </row>
    <row r="131" spans="1:5" ht="12.75" hidden="1" customHeight="1" outlineLevel="1">
      <c r="A131" t="s">
        <v>333</v>
      </c>
      <c r="B131" t="s">
        <v>334</v>
      </c>
      <c r="C131" s="130" t="str">
        <f t="shared" si="1"/>
        <v>11-095    Open de España Masculino</v>
      </c>
      <c r="D131" s="130"/>
      <c r="E131" s="130"/>
    </row>
    <row r="132" spans="1:5" ht="12.75" hidden="1" customHeight="1" outlineLevel="1">
      <c r="A132" t="s">
        <v>335</v>
      </c>
      <c r="B132" t="s">
        <v>336</v>
      </c>
      <c r="C132" s="130" t="str">
        <f t="shared" si="1"/>
        <v>11-096    Becas St.Andrews</v>
      </c>
      <c r="D132" s="130"/>
      <c r="E132" s="130"/>
    </row>
    <row r="133" spans="1:5" ht="12.75" hidden="1" customHeight="1" outlineLevel="1">
      <c r="A133" t="s">
        <v>337</v>
      </c>
      <c r="B133" t="s">
        <v>338</v>
      </c>
      <c r="C133" s="130" t="str">
        <f t="shared" si="1"/>
        <v>11-097    Cº Int. de Suiza</v>
      </c>
      <c r="D133" s="130"/>
      <c r="E133" s="130"/>
    </row>
    <row r="134" spans="1:5" ht="12.75" hidden="1" customHeight="1" outlineLevel="1">
      <c r="A134" t="s">
        <v>339</v>
      </c>
      <c r="B134" t="s">
        <v>340</v>
      </c>
      <c r="C134" s="130" t="str">
        <f t="shared" si="1"/>
        <v>11-098    US Women´s Amateur</v>
      </c>
      <c r="D134" s="130"/>
      <c r="E134" s="130"/>
    </row>
    <row r="135" spans="1:5" ht="12.75" hidden="1" customHeight="1" outlineLevel="1">
      <c r="A135" t="s">
        <v>341</v>
      </c>
      <c r="B135" t="s">
        <v>342</v>
      </c>
      <c r="C135" s="130" t="str">
        <f t="shared" si="1"/>
        <v>11-100    Cº por Invitación CTA Femenino</v>
      </c>
      <c r="D135" s="130"/>
      <c r="E135" s="130"/>
    </row>
    <row r="136" spans="1:5" ht="12.75" hidden="1" customHeight="1" outlineLevel="1">
      <c r="A136" t="s">
        <v>343</v>
      </c>
      <c r="B136" t="s">
        <v>344</v>
      </c>
      <c r="C136" s="130" t="str">
        <f t="shared" si="1"/>
        <v>11-400    Cº Masculinos-ORGANIZACIÓN</v>
      </c>
      <c r="D136" s="130"/>
      <c r="E136" s="130"/>
    </row>
    <row r="137" spans="1:5" ht="12.75" hidden="1" customHeight="1" outlineLevel="1">
      <c r="A137" t="s">
        <v>345</v>
      </c>
      <c r="B137" t="s">
        <v>346</v>
      </c>
      <c r="C137" s="130" t="str">
        <f t="shared" si="1"/>
        <v>11-401    I-II Puntuables Zonales</v>
      </c>
      <c r="D137" s="130"/>
      <c r="E137" s="130"/>
    </row>
    <row r="138" spans="1:5" ht="12.75" hidden="1" customHeight="1" outlineLevel="1">
      <c r="A138" t="s">
        <v>347</v>
      </c>
      <c r="B138" t="s">
        <v>348</v>
      </c>
      <c r="C138" s="130" t="str">
        <f t="shared" si="1"/>
        <v>11-402    Puntuable Nacional Juvenil Masculino</v>
      </c>
      <c r="D138" s="130"/>
      <c r="E138" s="130"/>
    </row>
    <row r="139" spans="1:5" ht="12.75" hidden="1" customHeight="1" outlineLevel="1">
      <c r="A139" t="s">
        <v>349</v>
      </c>
      <c r="B139" t="s">
        <v>350</v>
      </c>
      <c r="C139" s="130" t="str">
        <f t="shared" si="1"/>
        <v>11-403    Puntuable Nacional Juvenil Femenino</v>
      </c>
      <c r="D139" s="130"/>
      <c r="E139" s="130"/>
    </row>
    <row r="140" spans="1:5" ht="12.75" hidden="1" customHeight="1" outlineLevel="1">
      <c r="A140" t="s">
        <v>351</v>
      </c>
      <c r="B140" t="s">
        <v>352</v>
      </c>
      <c r="C140" s="130" t="str">
        <f t="shared" si="1"/>
        <v>11-404    Cº Nacional Individual de Cadetes</v>
      </c>
      <c r="D140" s="130"/>
      <c r="E140" s="130"/>
    </row>
    <row r="141" spans="1:5" ht="12.75" hidden="1" customHeight="1" outlineLevel="1">
      <c r="A141" t="s">
        <v>353</v>
      </c>
      <c r="B141" t="s">
        <v>354</v>
      </c>
      <c r="C141" s="130" t="str">
        <f t="shared" si="1"/>
        <v>11-405    Cº Nacional Indiv. Inf, Alev y Benjamin</v>
      </c>
      <c r="D141" s="130"/>
      <c r="E141" s="130"/>
    </row>
    <row r="142" spans="1:5" ht="12.75" hidden="1" customHeight="1" outlineLevel="1">
      <c r="A142" t="s">
        <v>355</v>
      </c>
      <c r="B142" t="s">
        <v>356</v>
      </c>
      <c r="C142" s="130" t="str">
        <f t="shared" si="1"/>
        <v>11-406    Cº Nacional por Equipos Infantil España</v>
      </c>
      <c r="D142" s="130"/>
      <c r="E142" s="130"/>
    </row>
    <row r="143" spans="1:5" ht="12.75" hidden="1" customHeight="1" outlineLevel="1">
      <c r="A143" t="s">
        <v>357</v>
      </c>
      <c r="B143" t="s">
        <v>358</v>
      </c>
      <c r="C143" s="130" t="str">
        <f t="shared" si="1"/>
        <v>11-407    Cº Interterrit.España Jr.y Juv.Fem.2ª di</v>
      </c>
      <c r="D143" s="130"/>
      <c r="E143" s="130"/>
    </row>
    <row r="144" spans="1:5" ht="12.75" hidden="1" customHeight="1" outlineLevel="1">
      <c r="A144" t="s">
        <v>359</v>
      </c>
      <c r="B144" t="s">
        <v>360</v>
      </c>
      <c r="C144" s="130" t="str">
        <f t="shared" si="1"/>
        <v>11-408    Cº Interterrit.España Cadetes Masc.</v>
      </c>
      <c r="D144" s="130"/>
      <c r="E144" s="130"/>
    </row>
    <row r="145" spans="1:5" ht="12.75" hidden="1" customHeight="1" outlineLevel="1">
      <c r="A145" t="s">
        <v>361</v>
      </c>
      <c r="B145" t="s">
        <v>362</v>
      </c>
      <c r="C145" s="130" t="str">
        <f t="shared" si="1"/>
        <v>11-409    Cº Interterritorial de España Infantil</v>
      </c>
      <c r="D145" s="130"/>
      <c r="E145" s="130"/>
    </row>
    <row r="146" spans="1:5" ht="12.75" hidden="1" customHeight="1" outlineLevel="1">
      <c r="A146" t="s">
        <v>363</v>
      </c>
      <c r="B146" t="s">
        <v>364</v>
      </c>
      <c r="C146" s="130" t="str">
        <f t="shared" si="1"/>
        <v>11-410    Varios - CT Juvenil</v>
      </c>
      <c r="D146" s="130"/>
      <c r="E146" s="130"/>
    </row>
    <row r="147" spans="1:5" ht="12.75" hidden="1" customHeight="1" outlineLevel="1">
      <c r="A147" t="s">
        <v>365</v>
      </c>
      <c r="B147" t="s">
        <v>366</v>
      </c>
      <c r="C147" s="130" t="str">
        <f t="shared" si="1"/>
        <v>11-411    Cº España Senior Profesional</v>
      </c>
      <c r="D147" s="130"/>
      <c r="E147" s="130"/>
    </row>
    <row r="148" spans="1:5" ht="12.75" hidden="1" customHeight="1" outlineLevel="1">
      <c r="A148" t="s">
        <v>367</v>
      </c>
      <c r="B148" t="s">
        <v>368</v>
      </c>
      <c r="C148" s="130" t="str">
        <f t="shared" si="1"/>
        <v>11-412    Cº España Femenino Profesional</v>
      </c>
      <c r="D148" s="130"/>
      <c r="E148" s="130"/>
    </row>
    <row r="149" spans="1:5" ht="12.75" hidden="1" customHeight="1" outlineLevel="1">
      <c r="A149" t="s">
        <v>369</v>
      </c>
      <c r="B149" t="s">
        <v>370</v>
      </c>
      <c r="C149" s="130" t="str">
        <f t="shared" si="1"/>
        <v>11-413    Slope System - Valoración de campos</v>
      </c>
      <c r="D149" s="130"/>
      <c r="E149" s="130"/>
    </row>
    <row r="150" spans="1:5" ht="12.75" hidden="1" customHeight="1" outlineLevel="1">
      <c r="A150" t="s">
        <v>371</v>
      </c>
      <c r="B150" t="s">
        <v>372</v>
      </c>
      <c r="C150" s="130" t="str">
        <f t="shared" si="1"/>
        <v>11-414    Golf Adaptado</v>
      </c>
      <c r="D150" s="130"/>
      <c r="E150" s="130"/>
    </row>
    <row r="151" spans="1:5" ht="12.75" hidden="1" customHeight="1" outlineLevel="1">
      <c r="A151" t="s">
        <v>373</v>
      </c>
      <c r="B151" t="s">
        <v>374</v>
      </c>
      <c r="C151" s="130" t="str">
        <f t="shared" si="1"/>
        <v>11-415    Torneo Visa</v>
      </c>
      <c r="D151" s="130"/>
      <c r="E151" s="130"/>
    </row>
    <row r="152" spans="1:5" ht="12.75" hidden="1" customHeight="1" outlineLevel="1">
      <c r="A152" t="s">
        <v>375</v>
      </c>
      <c r="B152" t="s">
        <v>376</v>
      </c>
      <c r="C152" s="130" t="str">
        <f t="shared" si="1"/>
        <v>11-416    cº Interterritorial Junior Masculino</v>
      </c>
      <c r="D152" s="130"/>
      <c r="E152" s="130"/>
    </row>
    <row r="153" spans="1:5" ht="12.75" hidden="1" customHeight="1" outlineLevel="1">
      <c r="A153" t="s">
        <v>377</v>
      </c>
      <c r="B153" t="s">
        <v>378</v>
      </c>
      <c r="C153" s="130" t="str">
        <f t="shared" si="1"/>
        <v>11-417    Cº Interterritorial Jr. Masculino 2ª</v>
      </c>
      <c r="D153" s="130"/>
      <c r="E153" s="130"/>
    </row>
    <row r="154" spans="1:5" ht="12.75" hidden="1" customHeight="1" outlineLevel="1">
      <c r="A154" t="s">
        <v>379</v>
      </c>
      <c r="B154" t="s">
        <v>380</v>
      </c>
      <c r="C154" s="130" t="str">
        <f t="shared" si="1"/>
        <v>11-418    Trofeo VIP</v>
      </c>
      <c r="D154" s="130"/>
      <c r="E154" s="130"/>
    </row>
    <row r="155" spans="1:5" ht="12.75" hidden="1" customHeight="1" outlineLevel="1">
      <c r="A155" t="s">
        <v>382</v>
      </c>
      <c r="B155" t="s">
        <v>383</v>
      </c>
      <c r="C155" s="130" t="str">
        <f t="shared" si="1"/>
        <v>11-419    Cº Indiv.España Fem. 3ª y 4ª</v>
      </c>
      <c r="D155" s="130"/>
      <c r="E155" s="130"/>
    </row>
    <row r="156" spans="1:5" ht="12.75" hidden="1" customHeight="1" outlineLevel="1">
      <c r="A156" t="s">
        <v>384</v>
      </c>
      <c r="B156" t="s">
        <v>385</v>
      </c>
      <c r="C156" s="130" t="str">
        <f t="shared" si="1"/>
        <v>11-420    Cº España Mayores 35 años</v>
      </c>
      <c r="D156" s="130"/>
      <c r="E156" s="130"/>
    </row>
    <row r="157" spans="1:5" ht="12.75" hidden="1" customHeight="1" outlineLevel="1">
      <c r="A157" t="s">
        <v>386</v>
      </c>
      <c r="B157" t="s">
        <v>387</v>
      </c>
      <c r="C157" s="130" t="str">
        <f t="shared" si="1"/>
        <v>11-421    Cº Interclubs Femenino</v>
      </c>
      <c r="D157" s="130"/>
      <c r="E157" s="130"/>
    </row>
    <row r="158" spans="1:5" ht="12.75" hidden="1" customHeight="1" outlineLevel="1">
      <c r="A158" t="s">
        <v>388</v>
      </c>
      <c r="B158" t="s">
        <v>389</v>
      </c>
      <c r="C158" s="130" t="str">
        <f t="shared" si="1"/>
        <v>11-422    Cº España Senior Femenino</v>
      </c>
      <c r="D158" s="130"/>
      <c r="E158" s="130"/>
    </row>
    <row r="159" spans="1:5" ht="12.75" hidden="1" customHeight="1" outlineLevel="1">
      <c r="A159" t="s">
        <v>390</v>
      </c>
      <c r="B159" t="s">
        <v>391</v>
      </c>
      <c r="C159" s="130" t="str">
        <f t="shared" si="1"/>
        <v>11-423    Puntuable Nacional Senior Femenino</v>
      </c>
      <c r="D159" s="130"/>
      <c r="E159" s="130"/>
    </row>
    <row r="160" spans="1:5" ht="12.75" hidden="1" customHeight="1" outlineLevel="1">
      <c r="A160" t="s">
        <v>392</v>
      </c>
      <c r="B160" t="s">
        <v>393</v>
      </c>
      <c r="C160" s="130" t="str">
        <f t="shared" si="1"/>
        <v>11-424    Cº España Senior Doble Femenino</v>
      </c>
      <c r="D160" s="130"/>
      <c r="E160" s="130"/>
    </row>
    <row r="161" spans="1:5" ht="12.75" hidden="1" customHeight="1" outlineLevel="1">
      <c r="A161" t="s">
        <v>394</v>
      </c>
      <c r="B161" t="s">
        <v>395</v>
      </c>
      <c r="C161" s="130" t="str">
        <f t="shared" si="1"/>
        <v>11-425    Cº España de Cadetes Femenino</v>
      </c>
      <c r="D161" s="130"/>
      <c r="E161" s="130"/>
    </row>
    <row r="162" spans="1:5" ht="12.75" hidden="1" customHeight="1" outlineLevel="1">
      <c r="A162" t="s">
        <v>396</v>
      </c>
      <c r="B162" t="s">
        <v>397</v>
      </c>
      <c r="C162" s="130" t="str">
        <f t="shared" si="1"/>
        <v>11-426    Cº España  Dobles Mixto Femenino</v>
      </c>
      <c r="D162" s="130"/>
      <c r="E162" s="130"/>
    </row>
    <row r="163" spans="1:5" ht="12.75" hidden="1" customHeight="1" outlineLevel="1">
      <c r="A163" t="s">
        <v>398</v>
      </c>
      <c r="B163" t="s">
        <v>399</v>
      </c>
      <c r="C163" s="130" t="str">
        <f t="shared" si="1"/>
        <v>11-427    Cº Femeninos Varios</v>
      </c>
      <c r="D163" s="130"/>
      <c r="E163" s="130"/>
    </row>
    <row r="164" spans="1:5" ht="12.75" hidden="1" customHeight="1" outlineLevel="1">
      <c r="A164" t="s">
        <v>400</v>
      </c>
      <c r="B164" t="s">
        <v>401</v>
      </c>
      <c r="C164" s="130" t="str">
        <f t="shared" si="1"/>
        <v>11-428    Primera Prueba Puntuable P&amp;P</v>
      </c>
      <c r="D164" s="130"/>
      <c r="E164" s="130"/>
    </row>
    <row r="165" spans="1:5" ht="12.75" hidden="1" customHeight="1" outlineLevel="1">
      <c r="A165" t="s">
        <v>402</v>
      </c>
      <c r="B165" t="s">
        <v>403</v>
      </c>
      <c r="C165" s="130" t="str">
        <f t="shared" si="1"/>
        <v>11-429    Cº de Europa Equipos P&amp;P</v>
      </c>
      <c r="D165" s="130"/>
      <c r="E165" s="130"/>
    </row>
    <row r="166" spans="1:5" ht="12.75" hidden="1" customHeight="1" outlineLevel="1">
      <c r="A166" t="s">
        <v>404</v>
      </c>
      <c r="B166" t="s">
        <v>405</v>
      </c>
      <c r="C166" s="130" t="str">
        <f t="shared" ref="C166:C217" si="2">CONCATENATE(A166,"    ",B166)</f>
        <v>11-430    Cº España Femenino P&amp;P</v>
      </c>
      <c r="D166" s="130"/>
      <c r="E166" s="130"/>
    </row>
    <row r="167" spans="1:5" ht="12.75" hidden="1" customHeight="1" outlineLevel="1">
      <c r="A167" t="s">
        <v>406</v>
      </c>
      <c r="B167" t="s">
        <v>407</v>
      </c>
      <c r="C167" s="130" t="str">
        <f t="shared" si="2"/>
        <v>11-431    Segunda Prueba Puntuable P&amp;P</v>
      </c>
      <c r="D167" s="130"/>
      <c r="E167" s="130"/>
    </row>
    <row r="168" spans="1:5" ht="12.75" hidden="1" customHeight="1" outlineLevel="1">
      <c r="A168" t="s">
        <v>408</v>
      </c>
      <c r="B168" t="s">
        <v>409</v>
      </c>
      <c r="C168" s="130" t="str">
        <f t="shared" si="2"/>
        <v>11-432    Cº Int. Francia P&amp;P</v>
      </c>
      <c r="D168" s="130"/>
      <c r="E168" s="130"/>
    </row>
    <row r="169" spans="1:5" ht="12.75" hidden="1" customHeight="1" outlineLevel="1">
      <c r="A169" t="s">
        <v>410</v>
      </c>
      <c r="B169" t="s">
        <v>411</v>
      </c>
      <c r="C169" s="130" t="str">
        <f t="shared" si="2"/>
        <v>11-433    Cº España Masculino P&amp;P</v>
      </c>
      <c r="D169" s="130"/>
      <c r="E169" s="130"/>
    </row>
    <row r="170" spans="1:5" ht="12.75" hidden="1" customHeight="1" outlineLevel="1">
      <c r="A170" t="s">
        <v>412</v>
      </c>
      <c r="B170" t="s">
        <v>413</v>
      </c>
      <c r="C170" s="130" t="str">
        <f t="shared" si="2"/>
        <v>11-434    Match Cuadrangular P&amp;P</v>
      </c>
      <c r="D170" s="130"/>
      <c r="E170" s="130"/>
    </row>
    <row r="171" spans="1:5" ht="12.75" hidden="1" customHeight="1" outlineLevel="1">
      <c r="A171" t="s">
        <v>414</v>
      </c>
      <c r="B171" t="s">
        <v>415</v>
      </c>
      <c r="C171" s="130" t="str">
        <f t="shared" si="2"/>
        <v>11-435    Cº Int. San Marino P&amp;P</v>
      </c>
      <c r="D171" s="130"/>
      <c r="E171" s="130"/>
    </row>
    <row r="172" spans="1:5" ht="12.75" hidden="1" customHeight="1" outlineLevel="1">
      <c r="A172" t="s">
        <v>416</v>
      </c>
      <c r="B172" t="s">
        <v>417</v>
      </c>
      <c r="C172" s="130" t="str">
        <f t="shared" si="2"/>
        <v>11-436    Cº España Interterritorial P&amp;P</v>
      </c>
      <c r="D172" s="130"/>
      <c r="E172" s="130"/>
    </row>
    <row r="173" spans="1:5" ht="12.75" hidden="1" customHeight="1" outlineLevel="1">
      <c r="A173" t="s">
        <v>418</v>
      </c>
      <c r="B173" t="s">
        <v>419</v>
      </c>
      <c r="C173" s="130" t="str">
        <f t="shared" si="2"/>
        <v>11-437    Cº España Senior P&amp;P</v>
      </c>
      <c r="D173" s="130"/>
      <c r="E173" s="130"/>
    </row>
    <row r="174" spans="1:5" ht="12.75" hidden="1" customHeight="1" outlineLevel="1">
      <c r="A174" t="s">
        <v>420</v>
      </c>
      <c r="B174" t="s">
        <v>421</v>
      </c>
      <c r="C174" s="130" t="str">
        <f t="shared" si="2"/>
        <v>11-438    Tercera Prueba Puntuable P&amp;P</v>
      </c>
      <c r="D174" s="130"/>
      <c r="E174" s="130"/>
    </row>
    <row r="175" spans="1:5" ht="12.75" hidden="1" customHeight="1" outlineLevel="1">
      <c r="A175" t="s">
        <v>422</v>
      </c>
      <c r="B175" t="s">
        <v>423</v>
      </c>
      <c r="C175" s="130" t="str">
        <f t="shared" si="2"/>
        <v>11-439    Cº Int. Inglaterra P&amp;P</v>
      </c>
      <c r="D175" s="130"/>
      <c r="E175" s="130"/>
    </row>
    <row r="176" spans="1:5" ht="12.75" hidden="1" customHeight="1" outlineLevel="1">
      <c r="A176" t="s">
        <v>424</v>
      </c>
      <c r="B176" t="s">
        <v>425</v>
      </c>
      <c r="C176" s="130" t="str">
        <f t="shared" si="2"/>
        <v>11-440    Cº Int. Dinamarca P&amp;P</v>
      </c>
      <c r="D176" s="130"/>
      <c r="E176" s="130"/>
    </row>
    <row r="177" spans="1:5" ht="12.75" hidden="1" customHeight="1" outlineLevel="1">
      <c r="A177" t="s">
        <v>426</v>
      </c>
      <c r="B177" t="s">
        <v>427</v>
      </c>
      <c r="C177" s="130" t="str">
        <f t="shared" si="2"/>
        <v>11-441    Cº Infantil P&amp;P</v>
      </c>
      <c r="D177" s="130"/>
      <c r="E177" s="130"/>
    </row>
    <row r="178" spans="1:5" ht="12.75" hidden="1" customHeight="1" outlineLevel="1">
      <c r="A178" t="s">
        <v>428</v>
      </c>
      <c r="B178" t="s">
        <v>429</v>
      </c>
      <c r="C178" s="130" t="str">
        <f t="shared" si="2"/>
        <v>11-442    Cº Int. Italia P&amp;P</v>
      </c>
      <c r="D178" s="130"/>
      <c r="E178" s="130"/>
    </row>
    <row r="179" spans="1:5" ht="12.75" hidden="1" customHeight="1" outlineLevel="1">
      <c r="A179" t="s">
        <v>430</v>
      </c>
      <c r="B179" t="s">
        <v>431</v>
      </c>
      <c r="C179" s="130" t="str">
        <f t="shared" si="2"/>
        <v>11-443    Cª Interclubs P&amp;P</v>
      </c>
      <c r="D179" s="130"/>
      <c r="E179" s="130"/>
    </row>
    <row r="180" spans="1:5" ht="12.75" hidden="1" customHeight="1" outlineLevel="1">
      <c r="A180" t="s">
        <v>432</v>
      </c>
      <c r="B180" t="s">
        <v>433</v>
      </c>
      <c r="C180" s="130" t="str">
        <f t="shared" si="2"/>
        <v>11-444    Cuarta Prueba Puntuable P&amp;P</v>
      </c>
      <c r="D180" s="130"/>
      <c r="E180" s="130"/>
    </row>
    <row r="181" spans="1:5" ht="12.75" hidden="1" customHeight="1" outlineLevel="1">
      <c r="A181" t="s">
        <v>434</v>
      </c>
      <c r="B181" t="s">
        <v>435</v>
      </c>
      <c r="C181" s="130" t="str">
        <f t="shared" si="2"/>
        <v>11-445    Cº España Dobles P&amp;P</v>
      </c>
      <c r="D181" s="130"/>
      <c r="E181" s="130"/>
    </row>
    <row r="182" spans="1:5" ht="12.75" hidden="1" customHeight="1" outlineLevel="1">
      <c r="A182" t="s">
        <v>436</v>
      </c>
      <c r="B182" t="s">
        <v>437</v>
      </c>
      <c r="C182" s="130" t="str">
        <f t="shared" si="2"/>
        <v>11-446    Cº Int. Ibérico P&amp;P</v>
      </c>
      <c r="D182" s="130"/>
      <c r="E182" s="130"/>
    </row>
    <row r="183" spans="1:5" ht="12.75" hidden="1" customHeight="1" outlineLevel="1">
      <c r="A183" t="s">
        <v>438</v>
      </c>
      <c r="B183" t="s">
        <v>439</v>
      </c>
      <c r="C183" s="130" t="str">
        <f t="shared" si="2"/>
        <v>11-447    Match Portugal-España P&amp;P</v>
      </c>
      <c r="D183" s="130"/>
      <c r="E183" s="130"/>
    </row>
    <row r="184" spans="1:5" ht="12.75" hidden="1" customHeight="1" outlineLevel="1">
      <c r="A184" t="s">
        <v>440</v>
      </c>
      <c r="B184" t="s">
        <v>441</v>
      </c>
      <c r="C184" s="130" t="str">
        <f t="shared" si="2"/>
        <v>11-448    Trofeo Clubs sin Campo</v>
      </c>
      <c r="D184" s="130"/>
      <c r="E184" s="130"/>
    </row>
    <row r="185" spans="1:5" ht="12.75" hidden="1" customHeight="1" outlineLevel="1">
      <c r="A185" t="s">
        <v>442</v>
      </c>
      <c r="B185" t="s">
        <v>443</v>
      </c>
      <c r="C185" s="130" t="str">
        <f t="shared" si="2"/>
        <v>11-449    Cº Interterritorial Junior Femenino</v>
      </c>
      <c r="D185" s="130"/>
      <c r="E185" s="130"/>
    </row>
    <row r="186" spans="1:5" ht="12.75" hidden="1" customHeight="1" outlineLevel="1">
      <c r="A186" t="s">
        <v>444</v>
      </c>
      <c r="B186" t="s">
        <v>90</v>
      </c>
      <c r="C186" s="130" t="str">
        <f t="shared" si="2"/>
        <v>11-600    ESCUELA NACIONAL PROFESIONAL GOLF</v>
      </c>
      <c r="D186" s="130"/>
      <c r="E186" s="130"/>
    </row>
    <row r="187" spans="1:5" ht="12.75" hidden="1" customHeight="1" outlineLevel="1">
      <c r="A187" t="s">
        <v>445</v>
      </c>
      <c r="B187" t="s">
        <v>446</v>
      </c>
      <c r="C187" s="130" t="str">
        <f t="shared" si="2"/>
        <v>11-601    Curso Hardy/Utley/Vision 54</v>
      </c>
      <c r="D187" s="130"/>
      <c r="E187" s="130"/>
    </row>
    <row r="188" spans="1:5" ht="12.75" hidden="1" customHeight="1" outlineLevel="1">
      <c r="A188" t="s">
        <v>447</v>
      </c>
      <c r="B188" t="s">
        <v>448</v>
      </c>
      <c r="C188" s="130" t="str">
        <f t="shared" si="2"/>
        <v>11-602    Otros Cursos (TPI)</v>
      </c>
      <c r="D188" s="130"/>
      <c r="E188" s="130"/>
    </row>
    <row r="189" spans="1:5" ht="12.75" hidden="1" customHeight="1" outlineLevel="1">
      <c r="A189" t="s">
        <v>449</v>
      </c>
      <c r="B189" t="s">
        <v>450</v>
      </c>
      <c r="C189" s="130" t="str">
        <f t="shared" si="2"/>
        <v>11-603    Cursillos de Reglas</v>
      </c>
      <c r="D189" s="130"/>
      <c r="E189" s="130"/>
    </row>
    <row r="190" spans="1:5" ht="12.75" hidden="1" customHeight="1" outlineLevel="1">
      <c r="A190" t="s">
        <v>451</v>
      </c>
      <c r="B190" t="s">
        <v>452</v>
      </c>
      <c r="C190" s="130" t="str">
        <f t="shared" si="2"/>
        <v>11-604    Cursos CT Campos</v>
      </c>
      <c r="D190" s="130"/>
      <c r="E190" s="130"/>
    </row>
    <row r="191" spans="1:5" ht="12.75" hidden="1" customHeight="1" outlineLevel="1">
      <c r="A191" t="s">
        <v>453</v>
      </c>
      <c r="B191" t="s">
        <v>454</v>
      </c>
      <c r="C191" s="130" t="str">
        <f t="shared" si="2"/>
        <v>11-605    Handicap. CT Campos</v>
      </c>
      <c r="D191" s="130"/>
      <c r="E191" s="130"/>
    </row>
    <row r="192" spans="1:5" ht="12.75" hidden="1" customHeight="1" outlineLevel="1">
      <c r="A192" t="s">
        <v>455</v>
      </c>
      <c r="B192" t="s">
        <v>456</v>
      </c>
      <c r="C192" s="130" t="str">
        <f t="shared" si="2"/>
        <v>11-606    Formación Equipo Técnico CTA Femenino</v>
      </c>
      <c r="D192" s="130"/>
      <c r="E192" s="130"/>
    </row>
    <row r="193" spans="1:5" ht="12.75" hidden="1" customHeight="1" outlineLevel="1">
      <c r="A193" t="s">
        <v>457</v>
      </c>
      <c r="B193" t="s">
        <v>458</v>
      </c>
      <c r="C193" s="130" t="str">
        <f t="shared" si="2"/>
        <v>11-800    ASAMBLEA LIQUIDACIÓN PRESUPUESTOS</v>
      </c>
      <c r="D193" s="130"/>
      <c r="E193" s="130"/>
    </row>
    <row r="194" spans="1:5" ht="12.75" hidden="1" customHeight="1" outlineLevel="1">
      <c r="A194" t="s">
        <v>460</v>
      </c>
      <c r="B194" t="s">
        <v>461</v>
      </c>
      <c r="C194" s="130" t="str">
        <f t="shared" si="2"/>
        <v>11-801    ASAMBLEA APROBACIÓN PRESUPUESTOS</v>
      </c>
      <c r="D194" s="130"/>
      <c r="E194" s="130"/>
    </row>
    <row r="195" spans="1:5" ht="12.75" hidden="1" customHeight="1" outlineLevel="1">
      <c r="A195" t="s">
        <v>462</v>
      </c>
      <c r="B195" t="s">
        <v>91</v>
      </c>
      <c r="C195" s="130" t="str">
        <f t="shared" si="2"/>
        <v>11-802    COMISIÓN DELEGADA</v>
      </c>
      <c r="D195" s="130"/>
      <c r="E195" s="130"/>
    </row>
    <row r="196" spans="1:5" ht="12.75" hidden="1" customHeight="1" outlineLevel="1">
      <c r="A196" t="s">
        <v>463</v>
      </c>
      <c r="B196" t="s">
        <v>91</v>
      </c>
      <c r="C196" s="130" t="str">
        <f t="shared" si="2"/>
        <v>11-803    COMISIÓN DELEGADA</v>
      </c>
      <c r="D196" s="130"/>
      <c r="E196" s="130"/>
    </row>
    <row r="197" spans="1:5" ht="12.75" hidden="1" customHeight="1" outlineLevel="1">
      <c r="A197" t="s">
        <v>464</v>
      </c>
      <c r="B197" t="s">
        <v>91</v>
      </c>
      <c r="C197" s="130" t="str">
        <f t="shared" si="2"/>
        <v>11-804    COMISIÓN DELEGADA</v>
      </c>
      <c r="D197" s="130"/>
      <c r="E197" s="130"/>
    </row>
    <row r="198" spans="1:5" ht="12.75" hidden="1" customHeight="1" outlineLevel="1">
      <c r="A198" t="s">
        <v>465</v>
      </c>
      <c r="B198" t="s">
        <v>92</v>
      </c>
      <c r="C198" s="130" t="str">
        <f t="shared" si="2"/>
        <v>11-805    JUNTA DIRECTIVA</v>
      </c>
      <c r="D198" s="130"/>
      <c r="E198" s="130"/>
    </row>
    <row r="199" spans="1:5" ht="12.75" hidden="1" customHeight="1" outlineLevel="1">
      <c r="A199" t="s">
        <v>466</v>
      </c>
      <c r="B199" t="s">
        <v>92</v>
      </c>
      <c r="C199" s="130" t="str">
        <f t="shared" si="2"/>
        <v>11-806    JUNTA DIRECTIVA</v>
      </c>
      <c r="D199" s="130"/>
      <c r="E199" s="130"/>
    </row>
    <row r="200" spans="1:5" ht="12.75" hidden="1" customHeight="1" outlineLevel="1">
      <c r="A200" t="s">
        <v>467</v>
      </c>
      <c r="B200" t="s">
        <v>92</v>
      </c>
      <c r="C200" s="130" t="str">
        <f t="shared" si="2"/>
        <v>11-807    JUNTA DIRECTIVA</v>
      </c>
      <c r="D200" s="130"/>
      <c r="E200" s="130"/>
    </row>
    <row r="201" spans="1:5" ht="12.75" hidden="1" customHeight="1" outlineLevel="1">
      <c r="A201" t="s">
        <v>468</v>
      </c>
      <c r="B201" t="s">
        <v>469</v>
      </c>
      <c r="C201" s="130" t="str">
        <f t="shared" si="2"/>
        <v>11-808    REUNIONES PRESIDENTE CON FFAA</v>
      </c>
      <c r="D201" s="130"/>
      <c r="E201" s="130"/>
    </row>
    <row r="202" spans="1:5" ht="12.75" hidden="1" customHeight="1" outlineLevel="1">
      <c r="A202" t="s">
        <v>470</v>
      </c>
      <c r="B202" t="s">
        <v>93</v>
      </c>
      <c r="C202" s="130" t="str">
        <f t="shared" si="2"/>
        <v>11-809    REUNIONES COMITÉS TÉCNICOS</v>
      </c>
      <c r="D202" s="130"/>
      <c r="E202" s="130"/>
    </row>
    <row r="203" spans="1:5" ht="12.75" hidden="1" customHeight="1" outlineLevel="1">
      <c r="A203" t="s">
        <v>471</v>
      </c>
      <c r="B203" t="s">
        <v>472</v>
      </c>
      <c r="C203" s="130" t="str">
        <f t="shared" si="2"/>
        <v>11-810    ASAMBLEA EDGA GOLF ADAPTADO</v>
      </c>
      <c r="D203" s="130"/>
      <c r="E203" s="130"/>
    </row>
    <row r="204" spans="1:5" ht="12.75" hidden="1" customHeight="1" outlineLevel="1">
      <c r="A204" t="s">
        <v>473</v>
      </c>
      <c r="B204" t="s">
        <v>474</v>
      </c>
      <c r="C204" s="130" t="str">
        <f t="shared" si="2"/>
        <v>11-811    GREEN-SECTION</v>
      </c>
      <c r="D204" s="130"/>
      <c r="E204" s="130"/>
    </row>
    <row r="205" spans="1:5" ht="12.75" hidden="1" customHeight="1" outlineLevel="1">
      <c r="A205" t="s">
        <v>475</v>
      </c>
      <c r="B205" t="s">
        <v>476</v>
      </c>
      <c r="C205" s="130" t="str">
        <f t="shared" si="2"/>
        <v>11-812    Asamblea Presidente P&amp;P</v>
      </c>
      <c r="D205" s="130"/>
      <c r="E205" s="130"/>
    </row>
    <row r="206" spans="1:5" ht="12.75" hidden="1" customHeight="1" outlineLevel="1">
      <c r="A206" t="s">
        <v>477</v>
      </c>
      <c r="B206" t="s">
        <v>478</v>
      </c>
      <c r="C206" s="130" t="str">
        <f t="shared" si="2"/>
        <v>11-813    Ippa</v>
      </c>
      <c r="D206" s="130"/>
      <c r="E206" s="130"/>
    </row>
    <row r="207" spans="1:5" ht="12.75" hidden="1" customHeight="1" outlineLevel="1">
      <c r="A207" t="s">
        <v>479</v>
      </c>
      <c r="B207" t="s">
        <v>480</v>
      </c>
      <c r="C207" s="130" t="str">
        <f t="shared" si="2"/>
        <v>11-900    Cº Int. España Senior Masculino</v>
      </c>
      <c r="D207" s="130"/>
      <c r="E207" s="130"/>
    </row>
    <row r="208" spans="1:5" ht="12.75" hidden="1" customHeight="1" outlineLevel="1">
      <c r="A208" t="s">
        <v>481</v>
      </c>
      <c r="B208" t="s">
        <v>482</v>
      </c>
      <c r="C208" s="130" t="str">
        <f t="shared" si="2"/>
        <v>11-901    Cº Europa Senior Individual Masculino</v>
      </c>
      <c r="D208" s="130"/>
      <c r="E208" s="130"/>
    </row>
    <row r="209" spans="1:5" ht="12.75" hidden="1" customHeight="1" outlineLevel="1">
      <c r="A209" t="s">
        <v>483</v>
      </c>
      <c r="B209" t="s">
        <v>484</v>
      </c>
      <c r="C209" s="130" t="str">
        <f t="shared" si="2"/>
        <v>11-902    British Senior Masculino</v>
      </c>
      <c r="D209" s="130"/>
      <c r="E209" s="130"/>
    </row>
    <row r="210" spans="1:5" ht="12.75" hidden="1" customHeight="1" outlineLevel="1">
      <c r="A210" t="s">
        <v>485</v>
      </c>
      <c r="B210" t="s">
        <v>486</v>
      </c>
      <c r="C210" s="130" t="str">
        <f t="shared" si="2"/>
        <v>11-903    Cº Europa Senior Equipos Masculino</v>
      </c>
      <c r="D210" s="130"/>
      <c r="E210" s="130"/>
    </row>
    <row r="211" spans="1:5" ht="12.75" hidden="1" customHeight="1" outlineLevel="1">
      <c r="A211" t="s">
        <v>487</v>
      </c>
      <c r="B211" t="s">
        <v>488</v>
      </c>
      <c r="C211" s="130" t="str">
        <f t="shared" si="2"/>
        <v>11-904    Cº de España Senior Masculino</v>
      </c>
      <c r="D211" s="130"/>
      <c r="E211" s="130"/>
    </row>
    <row r="212" spans="1:5" hidden="1" outlineLevel="1">
      <c r="A212" t="s">
        <v>489</v>
      </c>
      <c r="B212" t="s">
        <v>490</v>
      </c>
      <c r="C212" s="130" t="str">
        <f t="shared" si="2"/>
        <v>11-905    Master Senior</v>
      </c>
      <c r="D212" s="130"/>
      <c r="E212" s="130"/>
    </row>
    <row r="213" spans="1:5" hidden="1" outlineLevel="1">
      <c r="A213" s="14" t="s">
        <v>491</v>
      </c>
      <c r="B213" s="15" t="s">
        <v>492</v>
      </c>
      <c r="C213" s="130" t="str">
        <f t="shared" si="2"/>
        <v>11-906    British Ladies Senior</v>
      </c>
    </row>
    <row r="214" spans="1:5" hidden="1" outlineLevel="1">
      <c r="A214" s="14" t="s">
        <v>493</v>
      </c>
      <c r="B214" s="15" t="s">
        <v>494</v>
      </c>
      <c r="C214" s="130" t="str">
        <f t="shared" si="2"/>
        <v>11-907    Cº Int. España Senior Femenino</v>
      </c>
    </row>
    <row r="215" spans="1:5" hidden="1" outlineLevel="1">
      <c r="A215" s="14" t="s">
        <v>495</v>
      </c>
      <c r="B215" s="15" t="s">
        <v>496</v>
      </c>
      <c r="C215" s="130" t="str">
        <f t="shared" si="2"/>
        <v>11-908    Cº Europa Individual Sr Femenino</v>
      </c>
    </row>
    <row r="216" spans="1:5" hidden="1" outlineLevel="1">
      <c r="A216" s="14" t="s">
        <v>497</v>
      </c>
      <c r="B216" s="15" t="s">
        <v>498</v>
      </c>
      <c r="C216" s="130" t="str">
        <f t="shared" si="2"/>
        <v>11-909    Cº Europa Senior Equipos  Femenino</v>
      </c>
    </row>
    <row r="217" spans="1:5" hidden="1" outlineLevel="1">
      <c r="A217" s="14" t="s">
        <v>499</v>
      </c>
      <c r="B217" s="15" t="s">
        <v>492</v>
      </c>
      <c r="C217" s="130" t="str">
        <f t="shared" si="2"/>
        <v>11-910    British Ladies Senior</v>
      </c>
    </row>
    <row r="218" spans="1:5" collapsed="1"/>
  </sheetData>
  <sheetProtection sheet="1" objects="1" scenarios="1"/>
  <mergeCells count="14">
    <mergeCell ref="C23:E23"/>
    <mergeCell ref="C25:E25"/>
    <mergeCell ref="B27:E28"/>
    <mergeCell ref="C16:E16"/>
    <mergeCell ref="C17:E17"/>
    <mergeCell ref="C18:E18"/>
    <mergeCell ref="C19:E19"/>
    <mergeCell ref="C20:E20"/>
    <mergeCell ref="C21:E21"/>
    <mergeCell ref="C8:E8"/>
    <mergeCell ref="C9:E9"/>
    <mergeCell ref="C11:E11"/>
    <mergeCell ref="C12:E12"/>
    <mergeCell ref="C15:E15"/>
  </mergeCells>
  <conditionalFormatting sqref="E13">
    <cfRule type="expression" dxfId="1" priority="3">
      <formula>C13&lt;&gt;0</formula>
    </cfRule>
  </conditionalFormatting>
  <conditionalFormatting sqref="C13">
    <cfRule type="expression" dxfId="0" priority="1">
      <formula>E13&lt;&gt;0</formula>
    </cfRule>
  </conditionalFormatting>
  <dataValidations count="2">
    <dataValidation type="list" allowBlank="1" showInputMessage="1" showErrorMessage="1" sqref="C11:E11">
      <formula1>$F$11:$F$13</formula1>
    </dataValidation>
    <dataValidation type="list" allowBlank="1" showInputMessage="1" showErrorMessage="1" sqref="C8:E8">
      <formula1>$C$36:$C$217</formula1>
    </dataValidation>
  </dataValidations>
  <pageMargins left="0.70866141732283472" right="0.31496062992125984" top="0.74803149606299213" bottom="0.74803149606299213" header="0.31496062992125984" footer="0.31496062992125984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pageSetUpPr fitToPage="1"/>
  </sheetPr>
  <dimension ref="A2:I66"/>
  <sheetViews>
    <sheetView showGridLines="0" showZeros="0" topLeftCell="A7" zoomScale="150" zoomScaleNormal="150" workbookViewId="0">
      <selection activeCell="G19" sqref="G19"/>
    </sheetView>
  </sheetViews>
  <sheetFormatPr baseColWidth="10" defaultRowHeight="12.75"/>
  <cols>
    <col min="1" max="1" width="6.42578125" style="78" bestFit="1" customWidth="1"/>
    <col min="2" max="16384" width="11.42578125" style="78"/>
  </cols>
  <sheetData>
    <row r="2" spans="2:9" ht="26.25">
      <c r="C2" s="79" t="s">
        <v>1</v>
      </c>
    </row>
    <row r="4" spans="2:9" ht="18.75">
      <c r="D4" s="80" t="s">
        <v>2</v>
      </c>
    </row>
    <row r="8" spans="2:9">
      <c r="B8" s="81" t="s">
        <v>3</v>
      </c>
      <c r="D8" s="82" t="str">
        <f>Liquidacion!D7</f>
        <v>13-017   8200    St. Andrews Links Trophy                     St.Andres Old &amp; New</v>
      </c>
      <c r="E8" s="83"/>
      <c r="F8" s="82"/>
      <c r="G8" s="82"/>
      <c r="H8" s="82"/>
      <c r="I8" s="82"/>
    </row>
    <row r="9" spans="2:9">
      <c r="B9" s="81"/>
    </row>
    <row r="10" spans="2:9">
      <c r="B10" s="81" t="s">
        <v>4</v>
      </c>
      <c r="D10" s="82" t="str">
        <f>CONCATENATE(Liquidacion!H9," ",H11)</f>
        <v xml:space="preserve"> St.Andres Old &amp; New </v>
      </c>
      <c r="E10" s="82"/>
      <c r="F10" s="82"/>
      <c r="G10" s="82"/>
      <c r="H10" s="82"/>
      <c r="I10" s="82"/>
    </row>
    <row r="11" spans="2:9">
      <c r="B11" s="81"/>
    </row>
    <row r="12" spans="2:9">
      <c r="B12" s="81" t="s">
        <v>1054</v>
      </c>
      <c r="D12" s="82" t="str">
        <f>Liquidacion!D13</f>
        <v>Juna Fco. Sarasti</v>
      </c>
      <c r="E12" s="82"/>
      <c r="F12" s="82"/>
      <c r="G12" s="82"/>
      <c r="H12" s="82"/>
      <c r="I12" s="82"/>
    </row>
    <row r="13" spans="2:9">
      <c r="B13" s="81"/>
    </row>
    <row r="14" spans="2:9">
      <c r="B14" s="81"/>
      <c r="D14" s="84"/>
      <c r="E14" s="84"/>
      <c r="F14" s="84"/>
      <c r="G14" s="84"/>
      <c r="H14" s="84"/>
      <c r="I14" s="84"/>
    </row>
    <row r="15" spans="2:9">
      <c r="B15" s="311" t="s">
        <v>20</v>
      </c>
      <c r="C15" s="312"/>
      <c r="D15" s="311" t="s">
        <v>11</v>
      </c>
      <c r="E15" s="312"/>
      <c r="F15" s="311" t="s">
        <v>21</v>
      </c>
      <c r="G15" s="312"/>
      <c r="H15" s="311" t="s">
        <v>22</v>
      </c>
      <c r="I15" s="312"/>
    </row>
    <row r="16" spans="2:9" ht="13.5" thickBot="1">
      <c r="B16" s="230" t="s">
        <v>24</v>
      </c>
      <c r="C16" s="231" t="s">
        <v>23</v>
      </c>
      <c r="D16" s="232" t="s">
        <v>24</v>
      </c>
      <c r="E16" s="231" t="s">
        <v>23</v>
      </c>
      <c r="F16" s="232" t="s">
        <v>24</v>
      </c>
      <c r="G16" s="231" t="s">
        <v>23</v>
      </c>
      <c r="H16" s="232" t="s">
        <v>24</v>
      </c>
      <c r="I16" s="231" t="s">
        <v>23</v>
      </c>
    </row>
    <row r="17" spans="1:9" ht="14.25" thickTop="1" thickBot="1">
      <c r="A17" s="78" t="s">
        <v>18</v>
      </c>
      <c r="B17" s="233">
        <f>SUM(B18:B58)</f>
        <v>0</v>
      </c>
      <c r="C17" s="234">
        <f t="shared" ref="C17:I17" si="0">SUM(C18:C58)</f>
        <v>0</v>
      </c>
      <c r="D17" s="233">
        <f t="shared" si="0"/>
        <v>0</v>
      </c>
      <c r="E17" s="234">
        <f t="shared" si="0"/>
        <v>0</v>
      </c>
      <c r="F17" s="233">
        <f t="shared" si="0"/>
        <v>0</v>
      </c>
      <c r="G17" s="234">
        <f t="shared" si="0"/>
        <v>0</v>
      </c>
      <c r="H17" s="233">
        <f t="shared" si="0"/>
        <v>0</v>
      </c>
      <c r="I17" s="234">
        <f t="shared" si="0"/>
        <v>0</v>
      </c>
    </row>
    <row r="18" spans="1:9" ht="13.5" thickTop="1">
      <c r="A18" s="78">
        <v>1</v>
      </c>
      <c r="B18" s="235"/>
      <c r="C18" s="236"/>
      <c r="D18" s="235"/>
      <c r="E18" s="236"/>
      <c r="F18" s="235"/>
      <c r="G18" s="236"/>
      <c r="H18" s="235"/>
      <c r="I18" s="236"/>
    </row>
    <row r="19" spans="1:9">
      <c r="A19" s="78">
        <v>2</v>
      </c>
      <c r="B19" s="237"/>
      <c r="C19" s="238"/>
      <c r="D19" s="237"/>
      <c r="E19" s="238"/>
      <c r="F19" s="237"/>
      <c r="G19" s="238"/>
      <c r="H19" s="237"/>
      <c r="I19" s="238"/>
    </row>
    <row r="20" spans="1:9">
      <c r="A20" s="78">
        <v>3</v>
      </c>
      <c r="B20" s="237"/>
      <c r="C20" s="238"/>
      <c r="D20" s="237"/>
      <c r="E20" s="238"/>
      <c r="F20" s="237"/>
      <c r="G20" s="238"/>
      <c r="H20" s="237"/>
      <c r="I20" s="238"/>
    </row>
    <row r="21" spans="1:9">
      <c r="A21" s="78">
        <v>4</v>
      </c>
      <c r="B21" s="237"/>
      <c r="C21" s="238"/>
      <c r="D21" s="237"/>
      <c r="E21" s="238"/>
      <c r="F21" s="237"/>
      <c r="G21" s="238"/>
      <c r="H21" s="237"/>
      <c r="I21" s="238"/>
    </row>
    <row r="22" spans="1:9">
      <c r="A22" s="78">
        <v>5</v>
      </c>
      <c r="B22" s="237"/>
      <c r="C22" s="238"/>
      <c r="D22" s="237"/>
      <c r="E22" s="238"/>
      <c r="F22" s="237"/>
      <c r="G22" s="238"/>
      <c r="H22" s="237"/>
      <c r="I22" s="238"/>
    </row>
    <row r="23" spans="1:9">
      <c r="A23" s="78">
        <v>6</v>
      </c>
      <c r="B23" s="237"/>
      <c r="C23" s="238"/>
      <c r="D23" s="237"/>
      <c r="E23" s="238"/>
      <c r="F23" s="237"/>
      <c r="G23" s="238"/>
      <c r="H23" s="237"/>
      <c r="I23" s="238"/>
    </row>
    <row r="24" spans="1:9">
      <c r="A24" s="78">
        <v>7</v>
      </c>
      <c r="B24" s="237"/>
      <c r="C24" s="238"/>
      <c r="D24" s="237"/>
      <c r="E24" s="238"/>
      <c r="F24" s="237"/>
      <c r="G24" s="238"/>
      <c r="H24" s="237"/>
      <c r="I24" s="238"/>
    </row>
    <row r="25" spans="1:9">
      <c r="A25" s="78">
        <v>8</v>
      </c>
      <c r="B25" s="237"/>
      <c r="C25" s="238"/>
      <c r="D25" s="237"/>
      <c r="E25" s="238"/>
      <c r="F25" s="237"/>
      <c r="G25" s="238"/>
      <c r="H25" s="237"/>
      <c r="I25" s="238"/>
    </row>
    <row r="26" spans="1:9">
      <c r="A26" s="78">
        <v>9</v>
      </c>
      <c r="B26" s="237"/>
      <c r="C26" s="238"/>
      <c r="D26" s="237"/>
      <c r="E26" s="238"/>
      <c r="F26" s="237"/>
      <c r="G26" s="238"/>
      <c r="H26" s="237"/>
      <c r="I26" s="238"/>
    </row>
    <row r="27" spans="1:9">
      <c r="A27" s="78">
        <f>A26+1</f>
        <v>10</v>
      </c>
      <c r="B27" s="237"/>
      <c r="C27" s="238"/>
      <c r="D27" s="237"/>
      <c r="E27" s="238"/>
      <c r="F27" s="237"/>
      <c r="G27" s="238"/>
      <c r="H27" s="237"/>
      <c r="I27" s="238"/>
    </row>
    <row r="28" spans="1:9">
      <c r="A28" s="78">
        <f t="shared" ref="A28:A58" si="1">A27+1</f>
        <v>11</v>
      </c>
      <c r="B28" s="237"/>
      <c r="C28" s="238"/>
      <c r="D28" s="237"/>
      <c r="E28" s="238"/>
      <c r="F28" s="237"/>
      <c r="G28" s="238"/>
      <c r="H28" s="237"/>
      <c r="I28" s="238"/>
    </row>
    <row r="29" spans="1:9">
      <c r="A29" s="78">
        <f t="shared" si="1"/>
        <v>12</v>
      </c>
      <c r="B29" s="237"/>
      <c r="C29" s="238"/>
      <c r="D29" s="237"/>
      <c r="E29" s="238"/>
      <c r="F29" s="237"/>
      <c r="G29" s="238"/>
      <c r="H29" s="237"/>
      <c r="I29" s="238"/>
    </row>
    <row r="30" spans="1:9">
      <c r="A30" s="78">
        <f t="shared" si="1"/>
        <v>13</v>
      </c>
      <c r="B30" s="237"/>
      <c r="C30" s="238"/>
      <c r="D30" s="237"/>
      <c r="E30" s="238"/>
      <c r="F30" s="237"/>
      <c r="G30" s="238"/>
      <c r="H30" s="237"/>
      <c r="I30" s="238"/>
    </row>
    <row r="31" spans="1:9">
      <c r="A31" s="78">
        <f t="shared" si="1"/>
        <v>14</v>
      </c>
      <c r="B31" s="237"/>
      <c r="C31" s="238"/>
      <c r="D31" s="237"/>
      <c r="E31" s="238"/>
      <c r="F31" s="237"/>
      <c r="G31" s="238"/>
      <c r="H31" s="237"/>
      <c r="I31" s="238"/>
    </row>
    <row r="32" spans="1:9">
      <c r="A32" s="78">
        <f t="shared" si="1"/>
        <v>15</v>
      </c>
      <c r="B32" s="237"/>
      <c r="C32" s="238"/>
      <c r="D32" s="237"/>
      <c r="E32" s="238"/>
      <c r="F32" s="237"/>
      <c r="G32" s="238"/>
      <c r="H32" s="237"/>
      <c r="I32" s="238"/>
    </row>
    <row r="33" spans="1:9">
      <c r="A33" s="78">
        <f t="shared" si="1"/>
        <v>16</v>
      </c>
      <c r="B33" s="237"/>
      <c r="C33" s="238"/>
      <c r="D33" s="237"/>
      <c r="E33" s="238"/>
      <c r="F33" s="237"/>
      <c r="G33" s="238"/>
      <c r="H33" s="237"/>
      <c r="I33" s="238"/>
    </row>
    <row r="34" spans="1:9">
      <c r="A34" s="78">
        <f t="shared" si="1"/>
        <v>17</v>
      </c>
      <c r="B34" s="237"/>
      <c r="C34" s="238"/>
      <c r="D34" s="237"/>
      <c r="E34" s="238"/>
      <c r="F34" s="237"/>
      <c r="G34" s="238"/>
      <c r="H34" s="237"/>
      <c r="I34" s="238"/>
    </row>
    <row r="35" spans="1:9">
      <c r="A35" s="78">
        <f t="shared" si="1"/>
        <v>18</v>
      </c>
      <c r="B35" s="237"/>
      <c r="C35" s="238"/>
      <c r="D35" s="237"/>
      <c r="E35" s="238"/>
      <c r="F35" s="237"/>
      <c r="G35" s="238"/>
      <c r="H35" s="237"/>
      <c r="I35" s="238"/>
    </row>
    <row r="36" spans="1:9">
      <c r="A36" s="78">
        <f t="shared" si="1"/>
        <v>19</v>
      </c>
      <c r="B36" s="237"/>
      <c r="C36" s="238"/>
      <c r="D36" s="237"/>
      <c r="E36" s="238"/>
      <c r="F36" s="237"/>
      <c r="G36" s="238"/>
      <c r="H36" s="237"/>
      <c r="I36" s="238"/>
    </row>
    <row r="37" spans="1:9">
      <c r="A37" s="78">
        <f t="shared" si="1"/>
        <v>20</v>
      </c>
      <c r="B37" s="237"/>
      <c r="C37" s="238"/>
      <c r="D37" s="237"/>
      <c r="E37" s="238"/>
      <c r="F37" s="237"/>
      <c r="G37" s="238"/>
      <c r="H37" s="237"/>
      <c r="I37" s="238"/>
    </row>
    <row r="38" spans="1:9">
      <c r="A38" s="78">
        <f t="shared" si="1"/>
        <v>21</v>
      </c>
      <c r="B38" s="237"/>
      <c r="C38" s="238"/>
      <c r="D38" s="237"/>
      <c r="E38" s="238"/>
      <c r="F38" s="237"/>
      <c r="G38" s="238"/>
      <c r="H38" s="237"/>
      <c r="I38" s="238"/>
    </row>
    <row r="39" spans="1:9">
      <c r="A39" s="78">
        <f t="shared" si="1"/>
        <v>22</v>
      </c>
      <c r="B39" s="237"/>
      <c r="C39" s="238"/>
      <c r="D39" s="237"/>
      <c r="E39" s="238"/>
      <c r="F39" s="237"/>
      <c r="G39" s="238"/>
      <c r="H39" s="237"/>
      <c r="I39" s="238"/>
    </row>
    <row r="40" spans="1:9">
      <c r="A40" s="78">
        <f t="shared" si="1"/>
        <v>23</v>
      </c>
      <c r="B40" s="237"/>
      <c r="C40" s="238"/>
      <c r="D40" s="237"/>
      <c r="E40" s="238"/>
      <c r="F40" s="237"/>
      <c r="G40" s="238"/>
      <c r="H40" s="239"/>
      <c r="I40" s="238"/>
    </row>
    <row r="41" spans="1:9">
      <c r="A41" s="78">
        <f t="shared" si="1"/>
        <v>24</v>
      </c>
      <c r="B41" s="237"/>
      <c r="C41" s="238"/>
      <c r="D41" s="237"/>
      <c r="E41" s="238"/>
      <c r="F41" s="237"/>
      <c r="G41" s="238"/>
      <c r="H41" s="239"/>
      <c r="I41" s="238"/>
    </row>
    <row r="42" spans="1:9">
      <c r="A42" s="78">
        <f t="shared" si="1"/>
        <v>25</v>
      </c>
      <c r="B42" s="237"/>
      <c r="C42" s="238"/>
      <c r="D42" s="237"/>
      <c r="E42" s="238"/>
      <c r="F42" s="239"/>
      <c r="G42" s="238"/>
      <c r="H42" s="239"/>
      <c r="I42" s="238"/>
    </row>
    <row r="43" spans="1:9">
      <c r="A43" s="78">
        <f t="shared" si="1"/>
        <v>26</v>
      </c>
      <c r="B43" s="237"/>
      <c r="C43" s="238"/>
      <c r="D43" s="237"/>
      <c r="E43" s="238"/>
      <c r="F43" s="239"/>
      <c r="G43" s="238"/>
      <c r="H43" s="239"/>
      <c r="I43" s="238"/>
    </row>
    <row r="44" spans="1:9">
      <c r="A44" s="78">
        <f t="shared" si="1"/>
        <v>27</v>
      </c>
      <c r="B44" s="237"/>
      <c r="C44" s="238"/>
      <c r="D44" s="237"/>
      <c r="E44" s="238"/>
      <c r="F44" s="239"/>
      <c r="G44" s="238"/>
      <c r="H44" s="239"/>
      <c r="I44" s="238"/>
    </row>
    <row r="45" spans="1:9">
      <c r="A45" s="78">
        <f t="shared" si="1"/>
        <v>28</v>
      </c>
      <c r="B45" s="237"/>
      <c r="C45" s="238"/>
      <c r="D45" s="237"/>
      <c r="E45" s="238"/>
      <c r="F45" s="239"/>
      <c r="G45" s="238"/>
      <c r="H45" s="239"/>
      <c r="I45" s="238"/>
    </row>
    <row r="46" spans="1:9">
      <c r="A46" s="78">
        <f t="shared" si="1"/>
        <v>29</v>
      </c>
      <c r="B46" s="237"/>
      <c r="C46" s="238"/>
      <c r="D46" s="237"/>
      <c r="E46" s="238"/>
      <c r="F46" s="239"/>
      <c r="G46" s="238"/>
      <c r="H46" s="239"/>
      <c r="I46" s="238"/>
    </row>
    <row r="47" spans="1:9">
      <c r="A47" s="78">
        <f t="shared" si="1"/>
        <v>30</v>
      </c>
      <c r="B47" s="239"/>
      <c r="C47" s="238"/>
      <c r="D47" s="237"/>
      <c r="E47" s="238"/>
      <c r="F47" s="239"/>
      <c r="G47" s="238"/>
      <c r="H47" s="239"/>
      <c r="I47" s="238"/>
    </row>
    <row r="48" spans="1:9">
      <c r="A48" s="78">
        <f t="shared" si="1"/>
        <v>31</v>
      </c>
      <c r="B48" s="239"/>
      <c r="C48" s="238"/>
      <c r="D48" s="237"/>
      <c r="E48" s="238"/>
      <c r="F48" s="239"/>
      <c r="G48" s="238"/>
      <c r="H48" s="239"/>
      <c r="I48" s="238"/>
    </row>
    <row r="49" spans="1:9">
      <c r="A49" s="78">
        <f t="shared" si="1"/>
        <v>32</v>
      </c>
      <c r="B49" s="239"/>
      <c r="C49" s="238"/>
      <c r="D49" s="237"/>
      <c r="E49" s="238"/>
      <c r="F49" s="239"/>
      <c r="G49" s="238"/>
      <c r="H49" s="239"/>
      <c r="I49" s="238"/>
    </row>
    <row r="50" spans="1:9">
      <c r="A50" s="78">
        <f t="shared" si="1"/>
        <v>33</v>
      </c>
      <c r="B50" s="239"/>
      <c r="C50" s="238"/>
      <c r="D50" s="237"/>
      <c r="E50" s="238"/>
      <c r="F50" s="239"/>
      <c r="G50" s="238"/>
      <c r="H50" s="239"/>
      <c r="I50" s="238"/>
    </row>
    <row r="51" spans="1:9">
      <c r="A51" s="78">
        <f t="shared" si="1"/>
        <v>34</v>
      </c>
      <c r="B51" s="239"/>
      <c r="C51" s="238"/>
      <c r="D51" s="237"/>
      <c r="E51" s="238"/>
      <c r="F51" s="239"/>
      <c r="G51" s="238"/>
      <c r="H51" s="239"/>
      <c r="I51" s="238"/>
    </row>
    <row r="52" spans="1:9">
      <c r="A52" s="78">
        <f t="shared" si="1"/>
        <v>35</v>
      </c>
      <c r="B52" s="239"/>
      <c r="C52" s="238"/>
      <c r="D52" s="239"/>
      <c r="E52" s="238"/>
      <c r="F52" s="239"/>
      <c r="G52" s="238"/>
      <c r="H52" s="239"/>
      <c r="I52" s="238"/>
    </row>
    <row r="53" spans="1:9">
      <c r="A53" s="78">
        <f t="shared" si="1"/>
        <v>36</v>
      </c>
      <c r="B53" s="239"/>
      <c r="C53" s="238"/>
      <c r="D53" s="239"/>
      <c r="E53" s="238"/>
      <c r="F53" s="239"/>
      <c r="G53" s="238"/>
      <c r="H53" s="239"/>
      <c r="I53" s="238"/>
    </row>
    <row r="54" spans="1:9">
      <c r="A54" s="78">
        <f t="shared" si="1"/>
        <v>37</v>
      </c>
      <c r="B54" s="239"/>
      <c r="C54" s="238"/>
      <c r="D54" s="239"/>
      <c r="E54" s="238"/>
      <c r="F54" s="239"/>
      <c r="G54" s="238"/>
      <c r="H54" s="239"/>
      <c r="I54" s="238"/>
    </row>
    <row r="55" spans="1:9">
      <c r="A55" s="78">
        <f t="shared" si="1"/>
        <v>38</v>
      </c>
      <c r="B55" s="239"/>
      <c r="C55" s="238"/>
      <c r="D55" s="239"/>
      <c r="E55" s="238"/>
      <c r="F55" s="239"/>
      <c r="G55" s="238"/>
      <c r="H55" s="239"/>
      <c r="I55" s="238"/>
    </row>
    <row r="56" spans="1:9">
      <c r="A56" s="78">
        <f t="shared" si="1"/>
        <v>39</v>
      </c>
      <c r="B56" s="239"/>
      <c r="C56" s="238"/>
      <c r="D56" s="239"/>
      <c r="E56" s="238"/>
      <c r="F56" s="239"/>
      <c r="G56" s="238"/>
      <c r="H56" s="239"/>
      <c r="I56" s="238"/>
    </row>
    <row r="57" spans="1:9">
      <c r="A57" s="78">
        <f t="shared" si="1"/>
        <v>40</v>
      </c>
      <c r="B57" s="239"/>
      <c r="C57" s="238"/>
      <c r="D57" s="239"/>
      <c r="E57" s="238"/>
      <c r="F57" s="239"/>
      <c r="G57" s="238"/>
      <c r="H57" s="239"/>
      <c r="I57" s="238"/>
    </row>
    <row r="58" spans="1:9">
      <c r="A58" s="78">
        <f t="shared" si="1"/>
        <v>41</v>
      </c>
      <c r="B58" s="239"/>
      <c r="C58" s="238"/>
      <c r="D58" s="239"/>
      <c r="E58" s="238"/>
      <c r="F58" s="239"/>
      <c r="G58" s="238"/>
      <c r="H58" s="239"/>
      <c r="I58" s="238"/>
    </row>
    <row r="59" spans="1:9">
      <c r="C59" s="85"/>
      <c r="E59" s="85"/>
      <c r="G59" s="85"/>
      <c r="I59" s="85"/>
    </row>
    <row r="60" spans="1:9">
      <c r="C60" s="85"/>
      <c r="E60" s="85"/>
      <c r="G60" s="85"/>
      <c r="I60" s="85"/>
    </row>
    <row r="61" spans="1:9">
      <c r="C61" s="85"/>
      <c r="E61" s="85"/>
      <c r="G61" s="85"/>
      <c r="I61" s="85"/>
    </row>
    <row r="62" spans="1:9">
      <c r="C62" s="85"/>
      <c r="E62" s="85"/>
      <c r="G62" s="85"/>
      <c r="I62" s="85"/>
    </row>
    <row r="63" spans="1:9">
      <c r="C63" s="85"/>
      <c r="E63" s="85"/>
      <c r="G63" s="85"/>
      <c r="I63" s="85"/>
    </row>
    <row r="64" spans="1:9">
      <c r="C64" s="85"/>
    </row>
    <row r="65" spans="3:3">
      <c r="C65" s="85"/>
    </row>
    <row r="66" spans="3:3">
      <c r="C66" s="85"/>
    </row>
  </sheetData>
  <sheetProtection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2:Y92"/>
  <sheetViews>
    <sheetView showGridLines="0" showZeros="0" topLeftCell="A4" zoomScale="85" zoomScaleNormal="85" zoomScaleSheetLayoutView="75" workbookViewId="0">
      <selection activeCell="C8" sqref="C8:E8"/>
    </sheetView>
  </sheetViews>
  <sheetFormatPr baseColWidth="10" defaultRowHeight="15.75"/>
  <cols>
    <col min="1" max="1" width="16.140625" style="34" customWidth="1"/>
    <col min="2" max="2" width="34.7109375" style="52" customWidth="1"/>
    <col min="3" max="3" width="90.28515625" style="53" customWidth="1"/>
    <col min="4" max="4" width="15.42578125" style="53" customWidth="1"/>
    <col min="5" max="5" width="14.140625" style="53" customWidth="1"/>
    <col min="6" max="6" width="28" style="34" bestFit="1" customWidth="1"/>
    <col min="7" max="7" width="13.42578125" style="34" bestFit="1" customWidth="1"/>
    <col min="8" max="25" width="11.42578125" style="142"/>
    <col min="26" max="16384" width="11.42578125" style="34"/>
  </cols>
  <sheetData>
    <row r="2" spans="1:9">
      <c r="A2" s="34" t="s">
        <v>95</v>
      </c>
      <c r="F2" s="142"/>
      <c r="G2" s="142"/>
    </row>
    <row r="3" spans="1:9">
      <c r="F3" s="142"/>
      <c r="G3" s="142"/>
    </row>
    <row r="4" spans="1:9">
      <c r="A4" s="34" t="s">
        <v>96</v>
      </c>
      <c r="F4" s="142"/>
      <c r="G4" s="142"/>
    </row>
    <row r="5" spans="1:9" ht="46.5">
      <c r="B5" s="319" t="s">
        <v>97</v>
      </c>
      <c r="C5" s="319"/>
      <c r="D5" s="319"/>
      <c r="E5" s="319"/>
      <c r="F5" s="142"/>
      <c r="G5" s="142"/>
    </row>
    <row r="6" spans="1:9" ht="18" customHeight="1">
      <c r="C6" s="54" t="s">
        <v>1016</v>
      </c>
      <c r="F6" s="142"/>
      <c r="G6" s="142"/>
    </row>
    <row r="7" spans="1:9" ht="18" customHeight="1">
      <c r="F7" s="142"/>
      <c r="G7" s="142"/>
    </row>
    <row r="8" spans="1:9" ht="18" customHeight="1">
      <c r="A8" s="52" t="s">
        <v>54</v>
      </c>
      <c r="C8" s="320" t="s">
        <v>70</v>
      </c>
      <c r="D8" s="320"/>
      <c r="E8" s="320"/>
      <c r="F8" s="142"/>
      <c r="G8" s="142"/>
    </row>
    <row r="9" spans="1:9" ht="18" customHeight="1">
      <c r="A9" s="52"/>
      <c r="C9" s="55"/>
      <c r="D9" s="55"/>
      <c r="E9" s="55"/>
      <c r="F9" s="142"/>
      <c r="G9" s="142"/>
    </row>
    <row r="10" spans="1:9" ht="18" customHeight="1">
      <c r="A10" s="52" t="s">
        <v>75</v>
      </c>
      <c r="C10" s="320" t="str">
        <f>LEFT(H10,6)</f>
        <v>13-017</v>
      </c>
      <c r="D10" s="320"/>
      <c r="E10" s="320"/>
      <c r="F10" s="142"/>
      <c r="G10" s="142"/>
      <c r="H10" s="142" t="str">
        <f>Liquidacion!D7</f>
        <v>13-017   8200    St. Andrews Links Trophy                     St.Andres Old &amp; New</v>
      </c>
    </row>
    <row r="11" spans="1:9" ht="18" customHeight="1">
      <c r="A11" s="52"/>
      <c r="C11" s="55"/>
      <c r="D11" s="55"/>
      <c r="E11" s="55"/>
      <c r="F11" s="142"/>
      <c r="G11" s="142"/>
    </row>
    <row r="12" spans="1:9" ht="18" customHeight="1">
      <c r="A12" s="52" t="s">
        <v>74</v>
      </c>
      <c r="C12" s="320" t="str">
        <f>CONCATENATE(H12," - ",I12)</f>
        <v xml:space="preserve">GOLF - </v>
      </c>
      <c r="D12" s="320"/>
      <c r="E12" s="320"/>
      <c r="F12" s="142"/>
      <c r="G12" s="142"/>
      <c r="H12" s="142" t="s">
        <v>133</v>
      </c>
      <c r="I12" s="142" t="str">
        <f>LEFT(Liquidacion!H7,3)</f>
        <v/>
      </c>
    </row>
    <row r="13" spans="1:9" ht="18" customHeight="1">
      <c r="A13" s="52"/>
      <c r="C13" s="55"/>
      <c r="D13" s="55"/>
      <c r="E13" s="55"/>
      <c r="F13" s="142"/>
      <c r="G13" s="142"/>
    </row>
    <row r="14" spans="1:9" ht="18" customHeight="1">
      <c r="A14" s="52" t="s">
        <v>60</v>
      </c>
      <c r="C14" s="320" t="str">
        <f>MID(H10,15,40)</f>
        <v xml:space="preserve">   St. Andrews Links Trophy             </v>
      </c>
      <c r="D14" s="320"/>
      <c r="E14" s="320"/>
      <c r="F14" s="142"/>
      <c r="G14" s="257" t="str">
        <f>Liquidacion!D7</f>
        <v>13-017   8200    St. Andrews Links Trophy                     St.Andres Old &amp; New</v>
      </c>
    </row>
    <row r="15" spans="1:9" ht="18" customHeight="1">
      <c r="A15" s="52"/>
      <c r="C15" s="55"/>
      <c r="D15" s="55"/>
      <c r="E15" s="55"/>
      <c r="F15" s="142"/>
      <c r="G15" s="142"/>
    </row>
    <row r="16" spans="1:9" ht="18" customHeight="1">
      <c r="A16" s="52"/>
      <c r="C16" s="55"/>
      <c r="D16" s="55"/>
      <c r="E16" s="55"/>
      <c r="F16" s="142"/>
      <c r="G16" s="142"/>
    </row>
    <row r="17" spans="1:7" ht="18" customHeight="1">
      <c r="A17" s="52" t="s">
        <v>61</v>
      </c>
      <c r="C17" s="215" t="s">
        <v>135</v>
      </c>
      <c r="D17" s="316">
        <f>Liquidacion!E11</f>
        <v>0</v>
      </c>
      <c r="E17" s="316"/>
      <c r="F17" s="258">
        <f>Liquidacion!E11</f>
        <v>0</v>
      </c>
      <c r="G17" s="142"/>
    </row>
    <row r="18" spans="1:7" ht="18" customHeight="1">
      <c r="A18" s="52"/>
      <c r="C18" s="215" t="s">
        <v>136</v>
      </c>
      <c r="D18" s="316" t="str">
        <f>Liquidacion!H11</f>
        <v>4 al 10 de Junio 2013</v>
      </c>
      <c r="E18" s="316"/>
      <c r="F18" s="258"/>
      <c r="G18" s="142" t="s">
        <v>76</v>
      </c>
    </row>
    <row r="19" spans="1:7" ht="18" customHeight="1">
      <c r="A19" s="52"/>
      <c r="C19" s="56" t="str">
        <f>Liquidacion!H11</f>
        <v>4 al 10 de Junio 2013</v>
      </c>
      <c r="D19" s="57">
        <f>Liquidacion!E11</f>
        <v>0</v>
      </c>
      <c r="E19" s="58"/>
      <c r="F19" s="258"/>
      <c r="G19" s="142"/>
    </row>
    <row r="20" spans="1:7" ht="18" customHeight="1">
      <c r="A20" s="52" t="s">
        <v>67</v>
      </c>
      <c r="C20" s="215" t="s">
        <v>135</v>
      </c>
      <c r="D20" s="316" t="str">
        <f>Liquidacion!E9</f>
        <v xml:space="preserve"> St.Andres Old &amp; New</v>
      </c>
      <c r="E20" s="316"/>
      <c r="F20" s="258"/>
      <c r="G20" s="142" t="s">
        <v>103</v>
      </c>
    </row>
    <row r="21" spans="1:7" ht="18" customHeight="1">
      <c r="A21" s="52"/>
      <c r="C21" s="215" t="s">
        <v>137</v>
      </c>
      <c r="D21" s="316" t="str">
        <f>Liquidacion!H9</f>
        <v xml:space="preserve"> St.Andres Old &amp; New</v>
      </c>
      <c r="E21" s="316"/>
      <c r="F21" s="258"/>
      <c r="G21" s="142" t="s">
        <v>104</v>
      </c>
    </row>
    <row r="22" spans="1:7" ht="18" customHeight="1">
      <c r="A22" s="52"/>
      <c r="C22" s="59" t="str">
        <f>Liquidacion!E9</f>
        <v xml:space="preserve"> St.Andres Old &amp; New</v>
      </c>
      <c r="D22" s="57" t="str">
        <f>Liquidacion!H9</f>
        <v xml:space="preserve"> St.Andres Old &amp; New</v>
      </c>
      <c r="F22" s="258" t="str">
        <f>Liquidacion!H11</f>
        <v>4 al 10 de Junio 2013</v>
      </c>
      <c r="G22" s="142"/>
    </row>
    <row r="23" spans="1:7" ht="18" customHeight="1">
      <c r="A23" s="52" t="s">
        <v>68</v>
      </c>
      <c r="F23" s="142"/>
      <c r="G23" s="142"/>
    </row>
    <row r="24" spans="1:7" ht="18" customHeight="1">
      <c r="A24" s="52"/>
      <c r="D24" s="60" t="s">
        <v>77</v>
      </c>
      <c r="E24" s="61" t="s">
        <v>78</v>
      </c>
      <c r="F24" s="142"/>
      <c r="G24" s="142"/>
    </row>
    <row r="25" spans="1:7" ht="18" customHeight="1">
      <c r="A25" s="62" t="s">
        <v>55</v>
      </c>
      <c r="C25" s="63" t="s">
        <v>55</v>
      </c>
      <c r="D25" s="64"/>
      <c r="E25" s="65">
        <f>COUNTIF(C26:C35,"&lt;&gt;0")</f>
        <v>3</v>
      </c>
      <c r="F25" s="142"/>
      <c r="G25" s="142"/>
    </row>
    <row r="26" spans="1:7" ht="18" customHeight="1">
      <c r="A26" s="62" t="str">
        <f>IF(Liquidacion!H7="CTAM","HOMBRES",IF(Liquidacion!H7="BLUME MASCULINO","HOMBRES",IF(Liquidacion!H7="ctj MASCULINO","HOMBRES","MUJERES")))</f>
        <v>MUJERES</v>
      </c>
      <c r="C26" s="66" t="str">
        <f>Liquidacion!D15</f>
        <v>Juan Francisco Sarasti Bernarás</v>
      </c>
      <c r="D26" s="66"/>
      <c r="E26" s="66"/>
      <c r="F26" s="142"/>
      <c r="G26" s="142"/>
    </row>
    <row r="27" spans="1:7" ht="18" customHeight="1">
      <c r="A27" s="52"/>
      <c r="C27" s="66" t="str">
        <f>Liquidacion!D16</f>
        <v>Borja Virto Astudillo</v>
      </c>
      <c r="D27" s="66"/>
      <c r="E27" s="66"/>
      <c r="F27" s="142"/>
      <c r="G27" s="142"/>
    </row>
    <row r="28" spans="1:7" ht="18" customHeight="1">
      <c r="A28" s="52"/>
      <c r="C28" s="66">
        <f>Liquidacion!D17</f>
        <v>0</v>
      </c>
      <c r="D28" s="66"/>
      <c r="E28" s="66"/>
      <c r="F28" s="142"/>
      <c r="G28" s="142"/>
    </row>
    <row r="29" spans="1:7" ht="18" customHeight="1">
      <c r="A29" s="52"/>
      <c r="C29" s="66" t="str">
        <f>Liquidacion!D18</f>
        <v>Enviar 300 Libras a cada uno.</v>
      </c>
      <c r="D29" s="66"/>
      <c r="E29" s="66"/>
      <c r="F29" s="142"/>
      <c r="G29" s="142"/>
    </row>
    <row r="30" spans="1:7" ht="18" customHeight="1">
      <c r="A30" s="52"/>
      <c r="C30" s="66">
        <f>Liquidacion!D19</f>
        <v>0</v>
      </c>
      <c r="D30" s="66"/>
      <c r="E30" s="66"/>
      <c r="F30" s="142"/>
      <c r="G30" s="142"/>
    </row>
    <row r="31" spans="1:7" ht="18" customHeight="1">
      <c r="A31" s="52"/>
      <c r="C31" s="66">
        <f>Liquidacion!D20</f>
        <v>0</v>
      </c>
      <c r="D31" s="66"/>
      <c r="E31" s="66"/>
      <c r="F31" s="142"/>
      <c r="G31" s="142"/>
    </row>
    <row r="32" spans="1:7" ht="18" customHeight="1">
      <c r="A32" s="52"/>
      <c r="C32" s="66">
        <f>Liquidacion!D21</f>
        <v>0</v>
      </c>
      <c r="D32" s="66"/>
      <c r="E32" s="66"/>
      <c r="F32" s="142"/>
      <c r="G32" s="142"/>
    </row>
    <row r="33" spans="1:7" ht="18" customHeight="1">
      <c r="A33" s="52"/>
      <c r="C33" s="66">
        <f>Liquidacion!D22</f>
        <v>0</v>
      </c>
      <c r="D33" s="66"/>
      <c r="E33" s="66"/>
      <c r="F33" s="142"/>
      <c r="G33" s="142"/>
    </row>
    <row r="34" spans="1:7" ht="18" customHeight="1">
      <c r="A34" s="52"/>
      <c r="C34" s="66">
        <f>Liquidacion!D23</f>
        <v>0</v>
      </c>
      <c r="D34" s="66"/>
      <c r="E34" s="66"/>
      <c r="F34" s="142"/>
      <c r="G34" s="142"/>
    </row>
    <row r="35" spans="1:7" ht="19.5" customHeight="1">
      <c r="A35" s="52"/>
      <c r="C35" s="66">
        <f>Liquidacion!D24</f>
        <v>0</v>
      </c>
      <c r="D35" s="66"/>
      <c r="E35" s="66"/>
      <c r="F35" s="142"/>
      <c r="G35" s="142"/>
    </row>
    <row r="36" spans="1:7" ht="18" customHeight="1">
      <c r="A36" s="52"/>
      <c r="C36" s="63" t="s">
        <v>56</v>
      </c>
      <c r="D36" s="67"/>
      <c r="E36" s="65">
        <f>COUNTIF(C37:C40,"&lt;&gt;0")</f>
        <v>0</v>
      </c>
      <c r="F36" s="142"/>
      <c r="G36" s="142"/>
    </row>
    <row r="37" spans="1:7" ht="18" customHeight="1">
      <c r="A37" s="52"/>
      <c r="C37" s="69">
        <f>Liquidacion!D26</f>
        <v>0</v>
      </c>
      <c r="D37" s="69"/>
      <c r="E37" s="66"/>
      <c r="F37" s="142"/>
      <c r="G37" s="142"/>
    </row>
    <row r="38" spans="1:7" ht="18" customHeight="1">
      <c r="A38" s="52"/>
      <c r="C38" s="69">
        <f>Liquidacion!F26</f>
        <v>0</v>
      </c>
      <c r="D38" s="69"/>
      <c r="E38" s="66"/>
      <c r="F38" s="142"/>
      <c r="G38" s="142"/>
    </row>
    <row r="39" spans="1:7" ht="18" customHeight="1">
      <c r="A39" s="52"/>
      <c r="C39" s="69">
        <f>Liquidacion!G26</f>
        <v>0</v>
      </c>
      <c r="D39" s="69"/>
      <c r="E39" s="66"/>
      <c r="F39" s="142"/>
      <c r="G39" s="142"/>
    </row>
    <row r="40" spans="1:7" ht="18" customHeight="1">
      <c r="A40" s="52"/>
      <c r="C40" s="69">
        <f>Liquidacion!H26</f>
        <v>0</v>
      </c>
      <c r="D40" s="69"/>
      <c r="E40" s="66"/>
      <c r="F40" s="142"/>
      <c r="G40" s="142"/>
    </row>
    <row r="41" spans="1:7" ht="18" customHeight="1">
      <c r="A41" s="52"/>
      <c r="C41" s="63" t="s">
        <v>57</v>
      </c>
      <c r="D41" s="67"/>
      <c r="E41" s="68"/>
      <c r="F41" s="142"/>
      <c r="G41" s="142"/>
    </row>
    <row r="42" spans="1:7" ht="18" customHeight="1">
      <c r="A42" s="256">
        <f>IF(Liquidacion!D28&lt;&gt;0,1,)</f>
        <v>0</v>
      </c>
      <c r="B42" s="256">
        <f>IF(Liquidacion!G28&lt;&gt;0,1,)</f>
        <v>0</v>
      </c>
      <c r="C42" s="63" t="s">
        <v>58</v>
      </c>
      <c r="D42" s="67"/>
      <c r="E42" s="68">
        <f>SUM(A42:B42)</f>
        <v>0</v>
      </c>
      <c r="F42" s="142"/>
      <c r="G42" s="142"/>
    </row>
    <row r="43" spans="1:7" ht="18" customHeight="1">
      <c r="A43" s="52"/>
      <c r="C43" s="63" t="s">
        <v>59</v>
      </c>
      <c r="D43" s="67"/>
      <c r="E43" s="65">
        <f>COUNTIF(C44:C47,"&lt;&gt;0")</f>
        <v>0</v>
      </c>
      <c r="F43" s="142"/>
      <c r="G43" s="142"/>
    </row>
    <row r="44" spans="1:7" ht="18" customHeight="1">
      <c r="A44" s="52"/>
      <c r="C44" s="70">
        <f>Liquidacion!D30</f>
        <v>0</v>
      </c>
      <c r="D44" s="315">
        <f>Liquidacion!F30</f>
        <v>0</v>
      </c>
      <c r="E44" s="315"/>
      <c r="F44" s="142"/>
      <c r="G44" s="142"/>
    </row>
    <row r="45" spans="1:7" ht="18" customHeight="1">
      <c r="A45" s="52"/>
      <c r="C45" s="70">
        <f>Liquidacion!G30</f>
        <v>0</v>
      </c>
      <c r="D45" s="315">
        <f>Liquidacion!H30</f>
        <v>0</v>
      </c>
      <c r="E45" s="315"/>
      <c r="F45" s="142"/>
      <c r="G45" s="142"/>
    </row>
    <row r="46" spans="1:7" ht="18" customHeight="1">
      <c r="A46" s="52"/>
      <c r="C46" s="70">
        <f>Liquidacion!D31</f>
        <v>0</v>
      </c>
      <c r="D46" s="315">
        <f>Liquidacion!F31</f>
        <v>0</v>
      </c>
      <c r="E46" s="315"/>
      <c r="F46" s="142">
        <f>Liquidacion!G30</f>
        <v>0</v>
      </c>
      <c r="G46" s="142">
        <f>Liquidacion!H30</f>
        <v>0</v>
      </c>
    </row>
    <row r="47" spans="1:7" ht="18" customHeight="1">
      <c r="A47" s="52"/>
      <c r="C47" s="70">
        <f>Liquidacion!G31</f>
        <v>0</v>
      </c>
      <c r="D47" s="315">
        <f>Liquidacion!H31</f>
        <v>0</v>
      </c>
      <c r="E47" s="315"/>
      <c r="F47" s="142"/>
      <c r="G47" s="142"/>
    </row>
    <row r="48" spans="1:7" ht="18" customHeight="1">
      <c r="A48" s="52"/>
      <c r="C48" s="55"/>
      <c r="D48" s="55"/>
      <c r="E48" s="55"/>
      <c r="F48" s="142"/>
      <c r="G48" s="142"/>
    </row>
    <row r="49" spans="1:7" ht="18" customHeight="1">
      <c r="A49" s="52" t="s">
        <v>69</v>
      </c>
      <c r="C49" s="259"/>
      <c r="D49" s="259"/>
      <c r="E49" s="259"/>
      <c r="F49" s="142"/>
      <c r="G49" s="142"/>
    </row>
    <row r="50" spans="1:7" ht="18" customHeight="1">
      <c r="A50" s="52"/>
      <c r="C50" s="317"/>
      <c r="D50" s="317"/>
      <c r="E50" s="317"/>
      <c r="F50" s="142"/>
      <c r="G50" s="142"/>
    </row>
    <row r="51" spans="1:7" ht="18" customHeight="1">
      <c r="A51" s="52"/>
      <c r="C51" s="317"/>
      <c r="D51" s="317"/>
      <c r="E51" s="317"/>
      <c r="F51" s="142"/>
      <c r="G51" s="142"/>
    </row>
    <row r="52" spans="1:7" ht="18" customHeight="1">
      <c r="A52" s="52"/>
      <c r="C52" s="317"/>
      <c r="D52" s="317"/>
      <c r="E52" s="317"/>
      <c r="F52" s="142"/>
      <c r="G52" s="142"/>
    </row>
    <row r="53" spans="1:7" ht="18" customHeight="1">
      <c r="A53" s="52"/>
      <c r="C53" s="318"/>
      <c r="D53" s="318"/>
      <c r="E53" s="318"/>
      <c r="F53" s="142"/>
      <c r="G53" s="142"/>
    </row>
    <row r="54" spans="1:7" ht="18" customHeight="1">
      <c r="A54" s="52"/>
      <c r="C54" s="52"/>
      <c r="D54" s="52"/>
      <c r="E54" s="52"/>
      <c r="F54" s="142"/>
      <c r="G54" s="142"/>
    </row>
    <row r="55" spans="1:7" ht="18" customHeight="1">
      <c r="A55" s="52"/>
      <c r="C55" s="52"/>
      <c r="D55" s="52"/>
      <c r="E55" s="52"/>
      <c r="F55" s="142"/>
      <c r="G55" s="142"/>
    </row>
    <row r="56" spans="1:7" ht="18" customHeight="1">
      <c r="A56" s="52" t="s">
        <v>71</v>
      </c>
      <c r="C56" s="34"/>
      <c r="D56" s="34"/>
      <c r="E56" s="34"/>
      <c r="F56" s="142" t="s">
        <v>72</v>
      </c>
      <c r="G56" s="142"/>
    </row>
    <row r="57" spans="1:7" ht="18" customHeight="1">
      <c r="A57" s="52"/>
      <c r="C57" s="70" t="s">
        <v>138</v>
      </c>
      <c r="D57" s="315" t="str">
        <f>MID(G14,10,5)</f>
        <v xml:space="preserve">8200 </v>
      </c>
      <c r="E57" s="315"/>
      <c r="F57" s="142"/>
      <c r="G57" s="142"/>
    </row>
    <row r="58" spans="1:7" ht="18" customHeight="1">
      <c r="A58" s="52"/>
      <c r="C58" s="221" t="s">
        <v>139</v>
      </c>
      <c r="D58" s="313"/>
      <c r="E58" s="313"/>
      <c r="F58" s="142"/>
      <c r="G58" s="142"/>
    </row>
    <row r="59" spans="1:7" ht="18" customHeight="1">
      <c r="A59" s="52"/>
      <c r="C59" s="71"/>
      <c r="D59" s="71"/>
      <c r="E59" s="71"/>
      <c r="F59" s="142"/>
      <c r="G59" s="142"/>
    </row>
    <row r="60" spans="1:7" ht="18" customHeight="1">
      <c r="A60" s="52" t="s">
        <v>79</v>
      </c>
      <c r="C60" s="222" t="s">
        <v>80</v>
      </c>
      <c r="D60" s="222"/>
      <c r="E60" s="222"/>
      <c r="F60" s="142"/>
      <c r="G60" s="142"/>
    </row>
    <row r="61" spans="1:7" ht="18" customHeight="1">
      <c r="A61" s="52"/>
      <c r="C61" s="221" t="s">
        <v>81</v>
      </c>
      <c r="D61" s="221"/>
      <c r="E61" s="221"/>
      <c r="F61" s="142"/>
      <c r="G61" s="142"/>
    </row>
    <row r="62" spans="1:7" ht="18" customHeight="1">
      <c r="A62" s="52"/>
      <c r="C62" s="52"/>
      <c r="D62" s="52"/>
      <c r="E62" s="52"/>
      <c r="F62" s="142"/>
      <c r="G62" s="142"/>
    </row>
    <row r="63" spans="1:7" ht="18" customHeight="1">
      <c r="A63" s="52" t="s">
        <v>82</v>
      </c>
      <c r="C63" s="52"/>
      <c r="D63" s="52"/>
      <c r="E63" s="52"/>
      <c r="F63" s="142"/>
      <c r="G63" s="142"/>
    </row>
    <row r="64" spans="1:7" ht="18" customHeight="1">
      <c r="A64" s="52"/>
      <c r="C64" s="251"/>
      <c r="D64" s="251"/>
      <c r="E64" s="251"/>
      <c r="F64" s="142"/>
      <c r="G64" s="142"/>
    </row>
    <row r="65" spans="1:8" ht="18" customHeight="1">
      <c r="C65" s="247" t="s">
        <v>134</v>
      </c>
      <c r="D65" s="247"/>
      <c r="E65" s="247"/>
      <c r="F65" s="142"/>
      <c r="G65" s="142"/>
    </row>
    <row r="66" spans="1:8" ht="18" customHeight="1">
      <c r="C66" s="248"/>
      <c r="D66" s="248"/>
      <c r="E66" s="248"/>
      <c r="F66" s="142"/>
      <c r="G66" s="142"/>
    </row>
    <row r="67" spans="1:8">
      <c r="C67" s="248"/>
      <c r="D67" s="248"/>
      <c r="E67" s="248"/>
      <c r="F67" s="142"/>
      <c r="G67" s="142"/>
    </row>
    <row r="68" spans="1:8">
      <c r="C68" s="248"/>
      <c r="D68" s="248"/>
      <c r="E68" s="248"/>
      <c r="F68" s="142"/>
      <c r="G68" s="142"/>
    </row>
    <row r="69" spans="1:8">
      <c r="C69" s="248"/>
      <c r="D69" s="248"/>
      <c r="E69" s="248"/>
      <c r="F69" s="142"/>
      <c r="G69" s="142"/>
    </row>
    <row r="70" spans="1:8">
      <c r="C70" s="248"/>
      <c r="D70" s="248"/>
      <c r="E70" s="248"/>
      <c r="F70" s="142"/>
      <c r="G70" s="142"/>
    </row>
    <row r="71" spans="1:8">
      <c r="C71" s="248"/>
      <c r="D71" s="248"/>
      <c r="E71" s="248"/>
      <c r="F71" s="142"/>
      <c r="G71" s="142"/>
    </row>
    <row r="72" spans="1:8">
      <c r="C72" s="248"/>
      <c r="D72" s="248"/>
      <c r="E72" s="248"/>
      <c r="F72" s="142"/>
      <c r="G72" s="142"/>
    </row>
    <row r="73" spans="1:8">
      <c r="C73" s="248"/>
      <c r="D73" s="248"/>
      <c r="E73" s="248"/>
      <c r="F73" s="142"/>
      <c r="G73" s="142"/>
    </row>
    <row r="74" spans="1:8">
      <c r="C74" s="248"/>
      <c r="D74" s="248"/>
      <c r="E74" s="248"/>
      <c r="F74" s="142"/>
      <c r="G74" s="142"/>
    </row>
    <row r="75" spans="1:8">
      <c r="C75" s="248"/>
      <c r="D75" s="248"/>
      <c r="E75" s="248"/>
      <c r="F75" s="142"/>
      <c r="G75" s="142"/>
    </row>
    <row r="76" spans="1:8">
      <c r="C76" s="55"/>
      <c r="D76" s="55"/>
      <c r="E76" s="55"/>
      <c r="F76" s="216"/>
      <c r="G76" s="216"/>
      <c r="H76" s="216"/>
    </row>
    <row r="77" spans="1:8">
      <c r="B77" s="220"/>
      <c r="C77" s="220"/>
      <c r="D77" s="314"/>
      <c r="E77" s="314"/>
      <c r="F77" s="216"/>
      <c r="G77" s="216"/>
      <c r="H77" s="216"/>
    </row>
    <row r="78" spans="1:8" ht="21.75" customHeight="1">
      <c r="A78" s="72" t="s">
        <v>110</v>
      </c>
      <c r="B78" s="74" t="s">
        <v>99</v>
      </c>
      <c r="C78" s="74" t="s">
        <v>100</v>
      </c>
      <c r="D78" s="75" t="s">
        <v>101</v>
      </c>
      <c r="E78" s="75" t="s">
        <v>102</v>
      </c>
      <c r="F78" s="216"/>
      <c r="G78" s="216"/>
      <c r="H78" s="216"/>
    </row>
    <row r="79" spans="1:8" ht="21.75" customHeight="1">
      <c r="A79" s="73"/>
      <c r="B79" s="240"/>
      <c r="C79" s="241"/>
      <c r="D79" s="242"/>
      <c r="E79" s="243"/>
      <c r="F79" s="216"/>
      <c r="G79" s="216"/>
      <c r="H79" s="216"/>
    </row>
    <row r="80" spans="1:8" ht="21.75" customHeight="1">
      <c r="A80" s="73"/>
      <c r="B80" s="244"/>
      <c r="C80" s="241"/>
      <c r="D80" s="242"/>
      <c r="E80" s="243"/>
      <c r="F80" s="216"/>
      <c r="G80" s="216"/>
      <c r="H80" s="216"/>
    </row>
    <row r="81" spans="1:7" ht="21.75" customHeight="1">
      <c r="A81" s="73"/>
      <c r="B81" s="244"/>
      <c r="C81" s="241"/>
      <c r="D81" s="245"/>
      <c r="E81" s="246"/>
      <c r="F81" s="142"/>
      <c r="G81" s="142"/>
    </row>
    <row r="82" spans="1:7" ht="21.75" customHeight="1">
      <c r="A82" s="73"/>
      <c r="B82" s="244"/>
      <c r="C82" s="241"/>
      <c r="D82" s="241"/>
      <c r="E82" s="246"/>
      <c r="F82" s="142"/>
      <c r="G82" s="142"/>
    </row>
    <row r="83" spans="1:7" ht="21.75" customHeight="1">
      <c r="B83" s="244"/>
      <c r="C83" s="241"/>
      <c r="D83" s="241"/>
      <c r="E83" s="246"/>
      <c r="F83" s="142"/>
      <c r="G83" s="142"/>
    </row>
    <row r="84" spans="1:7" ht="21.75" customHeight="1">
      <c r="B84" s="244"/>
      <c r="C84" s="241"/>
      <c r="D84" s="241"/>
      <c r="E84" s="246"/>
      <c r="F84" s="142"/>
      <c r="G84" s="142"/>
    </row>
    <row r="85" spans="1:7" ht="21.75" customHeight="1">
      <c r="B85" s="244"/>
      <c r="C85" s="241"/>
      <c r="D85" s="241"/>
      <c r="E85" s="246"/>
      <c r="F85" s="142"/>
      <c r="G85" s="142"/>
    </row>
    <row r="86" spans="1:7" ht="21.75" customHeight="1">
      <c r="B86" s="244"/>
      <c r="C86" s="241"/>
      <c r="D86" s="241"/>
      <c r="E86" s="246"/>
      <c r="F86" s="142"/>
      <c r="G86" s="142"/>
    </row>
    <row r="87" spans="1:7" ht="21.75" customHeight="1">
      <c r="B87" s="244"/>
      <c r="C87" s="241"/>
      <c r="D87" s="241"/>
      <c r="E87" s="246"/>
      <c r="F87" s="142"/>
      <c r="G87" s="142"/>
    </row>
    <row r="88" spans="1:7" ht="25.5" customHeight="1">
      <c r="B88" s="240"/>
      <c r="C88" s="241"/>
      <c r="D88" s="241"/>
      <c r="E88" s="246"/>
      <c r="F88" s="142"/>
      <c r="G88" s="142"/>
    </row>
    <row r="89" spans="1:7" ht="49.5" customHeight="1">
      <c r="B89" s="62"/>
      <c r="C89" s="76" t="s">
        <v>9</v>
      </c>
      <c r="D89" s="77"/>
      <c r="E89" s="116">
        <f>SUM(E79:E88)</f>
        <v>0</v>
      </c>
      <c r="F89" s="142"/>
      <c r="G89" s="142"/>
    </row>
    <row r="90" spans="1:7">
      <c r="B90" s="62"/>
      <c r="F90" s="142"/>
      <c r="G90" s="142"/>
    </row>
    <row r="91" spans="1:7">
      <c r="B91" s="62"/>
      <c r="C91" s="53" t="s">
        <v>98</v>
      </c>
      <c r="F91" s="142"/>
      <c r="G91" s="142"/>
    </row>
    <row r="92" spans="1:7">
      <c r="C92" s="53" t="s">
        <v>73</v>
      </c>
      <c r="F92" s="142"/>
      <c r="G92" s="142"/>
    </row>
  </sheetData>
  <sheetProtection sheet="1" objects="1" scenarios="1"/>
  <mergeCells count="17">
    <mergeCell ref="B5:E5"/>
    <mergeCell ref="C8:E8"/>
    <mergeCell ref="C10:E10"/>
    <mergeCell ref="D20:E20"/>
    <mergeCell ref="D21:E21"/>
    <mergeCell ref="C12:E12"/>
    <mergeCell ref="C14:E14"/>
    <mergeCell ref="D58:E58"/>
    <mergeCell ref="D77:E77"/>
    <mergeCell ref="D57:E57"/>
    <mergeCell ref="D17:E17"/>
    <mergeCell ref="D18:E18"/>
    <mergeCell ref="C50:E53"/>
    <mergeCell ref="D44:E44"/>
    <mergeCell ref="D45:E45"/>
    <mergeCell ref="D46:E46"/>
    <mergeCell ref="D47:E47"/>
  </mergeCells>
  <phoneticPr fontId="1" type="noConversion"/>
  <pageMargins left="0.81" right="0.27" top="0.53" bottom="0.24" header="0" footer="0"/>
  <pageSetup paperSize="9" scale="46" orientation="portrait" r:id="rId1"/>
  <headerFooter alignWithMargins="0">
    <oddHeader>&amp;C&amp;"Times New Roman,Normal"&amp;36REAL FEDERACIÓN ESPAÑOLA DE GOLF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L71"/>
  <sheetViews>
    <sheetView showGridLines="0" view="pageBreakPreview" zoomScale="60" workbookViewId="0">
      <selection activeCell="C60" sqref="C60"/>
    </sheetView>
  </sheetViews>
  <sheetFormatPr baseColWidth="10" defaultRowHeight="15.75" outlineLevelRow="1"/>
  <cols>
    <col min="1" max="1" width="16.140625" style="1" customWidth="1"/>
    <col min="2" max="2" width="29.42578125" style="4" customWidth="1"/>
    <col min="3" max="3" width="80.7109375" style="5" customWidth="1"/>
    <col min="4" max="4" width="13.7109375" style="5" customWidth="1"/>
    <col min="5" max="5" width="15.140625" style="5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321"/>
      <c r="B1" s="321"/>
      <c r="C1" s="321"/>
      <c r="D1" s="321"/>
      <c r="E1" s="321"/>
    </row>
    <row r="2" spans="1:12" s="128" customFormat="1" ht="13.5" customHeight="1">
      <c r="A2" s="128" t="s">
        <v>140</v>
      </c>
      <c r="B2" s="127"/>
      <c r="C2" s="127"/>
      <c r="D2" s="127"/>
      <c r="E2" s="127"/>
    </row>
    <row r="3" spans="1:12" ht="13.5" customHeight="1">
      <c r="B3" s="20"/>
      <c r="C3" s="20"/>
      <c r="D3" s="20"/>
      <c r="E3" s="20"/>
    </row>
    <row r="4" spans="1:12" ht="18.75">
      <c r="A4" s="128" t="s">
        <v>141</v>
      </c>
    </row>
    <row r="5" spans="1:12" ht="45.75">
      <c r="B5" s="322" t="s">
        <v>105</v>
      </c>
      <c r="C5" s="322"/>
      <c r="D5" s="322"/>
      <c r="E5" s="322"/>
    </row>
    <row r="6" spans="1:12" ht="45.75">
      <c r="B6" s="17"/>
      <c r="C6" s="17"/>
      <c r="D6" s="17"/>
      <c r="E6" s="17"/>
    </row>
    <row r="7" spans="1:12" ht="18" customHeight="1">
      <c r="C7" s="6" t="s">
        <v>106</v>
      </c>
      <c r="E7" s="21">
        <v>1</v>
      </c>
    </row>
    <row r="8" spans="1:12" ht="18" customHeight="1">
      <c r="C8" s="6"/>
      <c r="E8" s="22"/>
    </row>
    <row r="9" spans="1:12" ht="18" customHeight="1"/>
    <row r="10" spans="1:12" ht="18" customHeight="1">
      <c r="A10" s="4" t="s">
        <v>54</v>
      </c>
      <c r="C10" s="323"/>
      <c r="D10" s="323"/>
      <c r="E10" s="323"/>
    </row>
    <row r="11" spans="1:12" ht="18" customHeight="1">
      <c r="A11" s="4"/>
      <c r="C11" s="23"/>
      <c r="D11" s="23"/>
      <c r="E11" s="23"/>
    </row>
    <row r="12" spans="1:12" ht="18" customHeight="1">
      <c r="A12" s="4"/>
      <c r="C12" s="6"/>
      <c r="D12" s="6"/>
      <c r="E12" s="6"/>
    </row>
    <row r="13" spans="1:12" ht="18" customHeight="1">
      <c r="A13" s="4" t="s">
        <v>107</v>
      </c>
      <c r="C13" s="324"/>
      <c r="D13" s="324"/>
      <c r="E13" s="324"/>
      <c r="F13" s="7"/>
    </row>
    <row r="14" spans="1:12" ht="18" customHeight="1">
      <c r="A14" s="4"/>
      <c r="C14" s="327"/>
      <c r="D14" s="327"/>
      <c r="E14" s="327"/>
      <c r="F14" s="7"/>
      <c r="G14" s="2" t="s">
        <v>76</v>
      </c>
      <c r="H14" s="32" t="s">
        <v>122</v>
      </c>
      <c r="I14" s="2" t="s">
        <v>111</v>
      </c>
      <c r="J14" s="2" t="str">
        <f>CONCATENATE(H14,"   ",I14)</f>
        <v>01   Absoluto masculino</v>
      </c>
      <c r="K14" s="2"/>
      <c r="L14" s="2"/>
    </row>
    <row r="15" spans="1:12" ht="18" customHeight="1">
      <c r="A15" s="4"/>
      <c r="C15" s="31"/>
      <c r="D15" s="326"/>
      <c r="E15" s="326"/>
      <c r="F15" s="7"/>
      <c r="G15" s="2"/>
      <c r="H15" s="32" t="s">
        <v>123</v>
      </c>
      <c r="I15" s="2" t="s">
        <v>112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4"/>
      <c r="C16" s="8"/>
      <c r="D16" s="8"/>
      <c r="E16" s="9"/>
      <c r="F16" s="7"/>
      <c r="H16" s="32" t="s">
        <v>124</v>
      </c>
      <c r="I16" s="2" t="s">
        <v>113</v>
      </c>
      <c r="J16" s="2" t="str">
        <f t="shared" si="0"/>
        <v>03   Profesional</v>
      </c>
      <c r="K16" s="2"/>
      <c r="L16" s="2"/>
    </row>
    <row r="17" spans="1:12" ht="18" customHeight="1">
      <c r="A17" s="4" t="s">
        <v>142</v>
      </c>
      <c r="H17" s="32" t="s">
        <v>125</v>
      </c>
      <c r="I17" s="2" t="s">
        <v>114</v>
      </c>
      <c r="J17" s="2" t="str">
        <f t="shared" si="0"/>
        <v>04   Juvenil Alta Competición</v>
      </c>
      <c r="K17" s="2"/>
      <c r="L17" s="2"/>
    </row>
    <row r="18" spans="1:12" ht="18" customHeight="1">
      <c r="A18" s="10" t="s">
        <v>55</v>
      </c>
      <c r="C18" s="11" t="s">
        <v>9</v>
      </c>
      <c r="D18" s="11"/>
      <c r="E18" s="12" t="s">
        <v>109</v>
      </c>
      <c r="H18" s="32" t="s">
        <v>126</v>
      </c>
      <c r="I18" s="2" t="s">
        <v>115</v>
      </c>
      <c r="J18" s="2" t="str">
        <f t="shared" si="0"/>
        <v>05   Juvenil Estatal</v>
      </c>
      <c r="K18" s="2"/>
      <c r="L18" s="2"/>
    </row>
    <row r="19" spans="1:12" ht="18" customHeight="1">
      <c r="A19" s="10" t="e">
        <f>IF(#REF!="CTAM","HOMBRES",IF(#REF!="BLUME MASCULINO","HOMBRES",IF(#REF!="ctj MASCULINO","HOMBRES","MUJERES")))</f>
        <v>#REF!</v>
      </c>
      <c r="C19" s="13"/>
      <c r="D19" s="24"/>
      <c r="E19" s="25"/>
      <c r="H19" s="32" t="s">
        <v>127</v>
      </c>
      <c r="I19" s="2" t="s">
        <v>116</v>
      </c>
      <c r="J19" s="2" t="str">
        <f t="shared" si="0"/>
        <v>06   Cadetes Alta Competición</v>
      </c>
      <c r="K19" s="2"/>
      <c r="L19" s="2"/>
    </row>
    <row r="20" spans="1:12" ht="18" customHeight="1">
      <c r="A20" s="4"/>
      <c r="C20" s="119"/>
      <c r="D20" s="13"/>
      <c r="E20" s="120"/>
      <c r="H20" s="32" t="s">
        <v>128</v>
      </c>
      <c r="I20" s="2" t="s">
        <v>117</v>
      </c>
      <c r="J20" s="2" t="str">
        <f t="shared" si="0"/>
        <v>07   Cadetes Estatal</v>
      </c>
      <c r="K20" s="2"/>
      <c r="L20" s="2"/>
    </row>
    <row r="21" spans="1:12" ht="18" customHeight="1">
      <c r="A21" s="4"/>
      <c r="C21" s="13"/>
      <c r="D21" s="13"/>
      <c r="E21" s="25"/>
      <c r="H21" s="32" t="s">
        <v>129</v>
      </c>
      <c r="I21" s="2" t="s">
        <v>118</v>
      </c>
      <c r="J21" s="2" t="str">
        <f t="shared" si="0"/>
        <v>08   Arbitros Alta Competición</v>
      </c>
      <c r="K21" s="2"/>
      <c r="L21" s="2"/>
    </row>
    <row r="22" spans="1:12" s="27" customFormat="1" ht="18" customHeight="1">
      <c r="A22" s="26"/>
      <c r="B22" s="26"/>
      <c r="C22" s="9"/>
      <c r="D22" s="9"/>
      <c r="E22" s="9"/>
      <c r="H22" s="33">
        <v>25</v>
      </c>
      <c r="I22" s="33" t="s">
        <v>119</v>
      </c>
      <c r="J22" s="2" t="str">
        <f t="shared" si="0"/>
        <v>25   Profesional Estatal</v>
      </c>
      <c r="K22" s="33"/>
      <c r="L22" s="33"/>
    </row>
    <row r="23" spans="1:12" s="27" customFormat="1" ht="18" customHeight="1">
      <c r="A23" s="26"/>
      <c r="B23" s="26"/>
      <c r="C23" s="9"/>
      <c r="D23" s="9"/>
      <c r="E23" s="9"/>
      <c r="H23" s="33">
        <v>26</v>
      </c>
      <c r="I23" s="33" t="s">
        <v>120</v>
      </c>
      <c r="J23" s="2" t="str">
        <f t="shared" si="0"/>
        <v>26   Femenino Sub-18</v>
      </c>
      <c r="K23" s="33"/>
      <c r="L23" s="33"/>
    </row>
    <row r="24" spans="1:12" ht="18" customHeight="1">
      <c r="A24" s="4"/>
      <c r="C24" s="6"/>
      <c r="D24" s="6"/>
      <c r="E24" s="6"/>
      <c r="H24" s="2">
        <v>27</v>
      </c>
      <c r="I24" s="2" t="s">
        <v>121</v>
      </c>
      <c r="J24" s="2" t="str">
        <f t="shared" si="0"/>
        <v>27   TECNIFICACION</v>
      </c>
      <c r="K24" s="2"/>
      <c r="L24" s="2"/>
    </row>
    <row r="25" spans="1:12" ht="18" customHeight="1">
      <c r="A25" s="4" t="s">
        <v>143</v>
      </c>
      <c r="C25" s="6"/>
      <c r="D25" s="28" t="s">
        <v>9</v>
      </c>
      <c r="E25" s="28" t="s">
        <v>109</v>
      </c>
      <c r="H25" s="2"/>
      <c r="I25" s="2"/>
      <c r="J25" s="2"/>
      <c r="K25" s="2"/>
      <c r="L25" s="2"/>
    </row>
    <row r="26" spans="1:12" ht="18" customHeight="1">
      <c r="A26" s="4"/>
      <c r="C26" s="121"/>
      <c r="D26" s="29"/>
      <c r="E26" s="29"/>
    </row>
    <row r="27" spans="1:12" ht="18" customHeight="1">
      <c r="A27" s="4"/>
      <c r="C27" s="122"/>
      <c r="D27" s="123"/>
      <c r="E27" s="123"/>
    </row>
    <row r="28" spans="1:12" ht="18" customHeight="1">
      <c r="A28" s="4"/>
      <c r="C28" s="124"/>
      <c r="D28" s="30"/>
      <c r="E28" s="30"/>
    </row>
    <row r="29" spans="1:12" ht="18" customHeight="1">
      <c r="A29" s="4"/>
      <c r="C29" s="4"/>
      <c r="D29" s="4"/>
      <c r="E29" s="4"/>
    </row>
    <row r="30" spans="1:12" ht="18" customHeight="1">
      <c r="A30" s="4" t="s">
        <v>144</v>
      </c>
      <c r="C30" s="4"/>
      <c r="D30" s="4"/>
      <c r="E30" s="4"/>
    </row>
    <row r="31" spans="1:12" ht="18" customHeight="1">
      <c r="A31" s="4" t="s">
        <v>147</v>
      </c>
      <c r="B31" s="4" t="s">
        <v>146</v>
      </c>
      <c r="C31" s="121" t="s">
        <v>145</v>
      </c>
      <c r="D31" s="29" t="s">
        <v>108</v>
      </c>
      <c r="E31" s="122"/>
    </row>
    <row r="32" spans="1:12" ht="18" customHeight="1">
      <c r="A32" s="125">
        <v>6540301</v>
      </c>
      <c r="B32" s="4">
        <v>1</v>
      </c>
      <c r="C32" s="121"/>
      <c r="D32" s="29"/>
      <c r="E32" s="122"/>
    </row>
    <row r="33" spans="1:5" ht="18" customHeight="1">
      <c r="B33" s="4">
        <v>2</v>
      </c>
      <c r="C33" s="121"/>
      <c r="D33" s="29"/>
      <c r="E33" s="122"/>
    </row>
    <row r="34" spans="1:5" ht="18" customHeight="1">
      <c r="B34" s="4">
        <v>3</v>
      </c>
      <c r="C34" s="121"/>
      <c r="D34" s="29"/>
      <c r="E34" s="122"/>
    </row>
    <row r="35" spans="1:5" ht="18" customHeight="1">
      <c r="B35" s="4">
        <v>4</v>
      </c>
      <c r="C35" s="121"/>
      <c r="D35" s="29"/>
      <c r="E35" s="122"/>
    </row>
    <row r="36" spans="1:5" ht="18" hidden="1" customHeight="1" outlineLevel="1">
      <c r="C36" s="121"/>
      <c r="D36" s="29"/>
      <c r="E36" s="122"/>
    </row>
    <row r="37" spans="1:5" ht="18" hidden="1" customHeight="1" outlineLevel="1">
      <c r="C37" s="121"/>
      <c r="D37" s="29"/>
      <c r="E37" s="122"/>
    </row>
    <row r="38" spans="1:5" ht="18" hidden="1" customHeight="1" outlineLevel="1">
      <c r="C38" s="121"/>
      <c r="D38" s="29"/>
      <c r="E38" s="122"/>
    </row>
    <row r="39" spans="1:5" ht="18" hidden="1" customHeight="1" outlineLevel="1">
      <c r="C39" s="121"/>
      <c r="D39" s="29"/>
      <c r="E39" s="122"/>
    </row>
    <row r="40" spans="1:5" ht="18" hidden="1" customHeight="1" outlineLevel="1">
      <c r="C40" s="121"/>
      <c r="D40" s="29"/>
      <c r="E40" s="122"/>
    </row>
    <row r="41" spans="1:5" ht="18" hidden="1" customHeight="1" outlineLevel="1">
      <c r="C41" s="121"/>
      <c r="D41" s="29"/>
      <c r="E41" s="122"/>
    </row>
    <row r="42" spans="1:5" ht="18" hidden="1" customHeight="1" outlineLevel="1">
      <c r="C42" s="126"/>
      <c r="D42" s="29"/>
      <c r="E42" s="122"/>
    </row>
    <row r="43" spans="1:5" ht="18" hidden="1" customHeight="1" outlineLevel="1">
      <c r="A43" s="125"/>
      <c r="C43" s="121"/>
      <c r="D43" s="29"/>
      <c r="E43" s="122"/>
    </row>
    <row r="44" spans="1:5" ht="18" hidden="1" customHeight="1" outlineLevel="1">
      <c r="C44" s="121"/>
      <c r="D44" s="29"/>
      <c r="E44" s="122"/>
    </row>
    <row r="45" spans="1:5" ht="18" hidden="1" customHeight="1" outlineLevel="1">
      <c r="C45" s="121"/>
      <c r="D45" s="29"/>
      <c r="E45" s="122"/>
    </row>
    <row r="46" spans="1:5" ht="18" hidden="1" customHeight="1" outlineLevel="1">
      <c r="C46" s="121"/>
      <c r="D46" s="29"/>
      <c r="E46" s="122"/>
    </row>
    <row r="47" spans="1:5" ht="18" hidden="1" customHeight="1" outlineLevel="1">
      <c r="C47" s="121"/>
      <c r="D47" s="29"/>
      <c r="E47" s="122"/>
    </row>
    <row r="48" spans="1:5" ht="18" hidden="1" customHeight="1" outlineLevel="1">
      <c r="C48" s="121"/>
      <c r="D48" s="29"/>
      <c r="E48" s="122"/>
    </row>
    <row r="49" spans="1:5" ht="18" hidden="1" customHeight="1" outlineLevel="1">
      <c r="C49" s="121"/>
      <c r="D49" s="29"/>
      <c r="E49" s="122"/>
    </row>
    <row r="50" spans="1:5" ht="18" hidden="1" customHeight="1" outlineLevel="1">
      <c r="C50" s="121"/>
      <c r="D50" s="29"/>
      <c r="E50" s="122"/>
    </row>
    <row r="51" spans="1:5" ht="18" hidden="1" customHeight="1" outlineLevel="1">
      <c r="C51" s="121"/>
      <c r="D51" s="29"/>
      <c r="E51" s="122"/>
    </row>
    <row r="52" spans="1:5" ht="18" hidden="1" customHeight="1" outlineLevel="1">
      <c r="C52" s="126"/>
      <c r="D52" s="29"/>
      <c r="E52" s="122"/>
    </row>
    <row r="53" spans="1:5" ht="18" hidden="1" customHeight="1" outlineLevel="1">
      <c r="A53" s="125"/>
      <c r="C53" s="121"/>
      <c r="D53" s="29"/>
      <c r="E53" s="122"/>
    </row>
    <row r="54" spans="1:5" ht="18" hidden="1" customHeight="1" outlineLevel="1">
      <c r="C54" s="121"/>
      <c r="D54" s="29"/>
      <c r="E54" s="122"/>
    </row>
    <row r="55" spans="1:5" ht="18" hidden="1" customHeight="1" outlineLevel="1">
      <c r="C55" s="126"/>
      <c r="D55" s="29"/>
      <c r="E55" s="122"/>
    </row>
    <row r="56" spans="1:5" ht="18" hidden="1" customHeight="1" outlineLevel="1">
      <c r="C56" s="121"/>
      <c r="D56" s="29"/>
      <c r="E56" s="122"/>
    </row>
    <row r="57" spans="1:5" ht="18" hidden="1" customHeight="1" outlineLevel="1">
      <c r="C57" s="126"/>
      <c r="D57" s="29"/>
      <c r="E57" s="122"/>
    </row>
    <row r="58" spans="1:5" ht="18" hidden="1" customHeight="1" outlineLevel="1">
      <c r="C58" s="121"/>
      <c r="D58" s="29"/>
      <c r="E58" s="122"/>
    </row>
    <row r="59" spans="1:5" ht="18" customHeight="1" collapsed="1">
      <c r="C59" s="122"/>
      <c r="D59" s="123"/>
      <c r="E59" s="122"/>
    </row>
    <row r="60" spans="1:5">
      <c r="C60" s="6"/>
      <c r="D60" s="6"/>
      <c r="E60" s="6"/>
    </row>
    <row r="61" spans="1:5">
      <c r="A61" s="18" t="s">
        <v>148</v>
      </c>
      <c r="B61" s="19"/>
      <c r="C61" s="118" t="s">
        <v>149</v>
      </c>
      <c r="D61" s="325"/>
      <c r="E61" s="325"/>
    </row>
    <row r="62" spans="1:5">
      <c r="A62" s="18"/>
      <c r="B62" s="117"/>
      <c r="C62" s="117"/>
      <c r="D62" s="117"/>
      <c r="E62" s="117"/>
    </row>
    <row r="63" spans="1:5">
      <c r="A63" s="18"/>
      <c r="B63" s="117"/>
      <c r="C63" s="117"/>
      <c r="D63" s="117"/>
      <c r="E63" s="117"/>
    </row>
    <row r="64" spans="1:5">
      <c r="A64" s="18"/>
      <c r="B64" s="117"/>
      <c r="C64" s="117"/>
      <c r="D64" s="117"/>
      <c r="E64" s="117"/>
    </row>
    <row r="65" spans="1:5">
      <c r="A65" s="18"/>
      <c r="B65" s="117"/>
      <c r="C65" s="117"/>
      <c r="D65" s="117"/>
      <c r="E65" s="117"/>
    </row>
    <row r="66" spans="1:5">
      <c r="A66" s="18"/>
      <c r="B66" s="117"/>
      <c r="C66" s="117"/>
      <c r="D66" s="117"/>
      <c r="E66" s="117"/>
    </row>
    <row r="67" spans="1:5">
      <c r="A67" s="18"/>
      <c r="B67" s="117"/>
      <c r="C67" s="117"/>
      <c r="D67" s="117"/>
      <c r="E67" s="117"/>
    </row>
    <row r="68" spans="1:5">
      <c r="A68" s="18"/>
      <c r="B68" s="117"/>
      <c r="C68" s="117"/>
      <c r="D68" s="117"/>
      <c r="E68" s="117"/>
    </row>
    <row r="69" spans="1:5">
      <c r="B69" s="10"/>
    </row>
    <row r="70" spans="1:5">
      <c r="B70" s="10"/>
      <c r="C70" s="5" t="s">
        <v>98</v>
      </c>
    </row>
    <row r="71" spans="1:5">
      <c r="C71" s="5" t="s">
        <v>73</v>
      </c>
    </row>
  </sheetData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7"/>
  <dimension ref="A1:AT183"/>
  <sheetViews>
    <sheetView workbookViewId="0">
      <selection activeCell="C14" sqref="C14"/>
    </sheetView>
  </sheetViews>
  <sheetFormatPr baseColWidth="10" defaultRowHeight="12.75"/>
  <cols>
    <col min="1" max="1" width="9.42578125" style="14" bestFit="1" customWidth="1"/>
    <col min="2" max="2" width="47.7109375" style="212" bestFit="1" customWidth="1"/>
    <col min="3" max="3" width="18" style="14" bestFit="1" customWidth="1"/>
    <col min="4" max="4" width="26.7109375" style="14" bestFit="1" customWidth="1"/>
    <col min="5" max="5" width="11" bestFit="1" customWidth="1"/>
    <col min="6" max="6" width="10.140625" bestFit="1" customWidth="1"/>
    <col min="7" max="7" width="4.28515625" style="14" customWidth="1"/>
    <col min="8" max="8" width="14.5703125" style="14" bestFit="1" customWidth="1"/>
    <col min="9" max="9" width="38.42578125" style="14" bestFit="1" customWidth="1"/>
    <col min="10" max="10" width="11.42578125" style="14"/>
    <col min="12" max="20" width="11.42578125" style="14"/>
    <col min="22" max="16384" width="11.42578125" style="14"/>
  </cols>
  <sheetData>
    <row r="1" spans="1:46">
      <c r="A1" t="s">
        <v>150</v>
      </c>
      <c r="B1" s="211" t="s">
        <v>35</v>
      </c>
      <c r="C1" s="209" t="s">
        <v>540</v>
      </c>
      <c r="D1" s="16" t="s">
        <v>26</v>
      </c>
      <c r="E1" s="16" t="s">
        <v>151</v>
      </c>
      <c r="F1" s="16" t="s">
        <v>152</v>
      </c>
      <c r="G1" s="14" t="s">
        <v>1056</v>
      </c>
      <c r="H1" s="253" t="s">
        <v>526</v>
      </c>
      <c r="I1" s="14" t="s">
        <v>527</v>
      </c>
      <c r="J1" s="14" t="s">
        <v>528</v>
      </c>
      <c r="K1" s="3" t="s">
        <v>529</v>
      </c>
      <c r="L1" s="14" t="s">
        <v>530</v>
      </c>
      <c r="M1" s="14" t="s">
        <v>531</v>
      </c>
      <c r="N1" s="14" t="s">
        <v>532</v>
      </c>
      <c r="O1" s="14" t="s">
        <v>533</v>
      </c>
      <c r="P1" s="14" t="s">
        <v>534</v>
      </c>
      <c r="Q1" s="14" t="s">
        <v>535</v>
      </c>
      <c r="R1" s="14" t="s">
        <v>536</v>
      </c>
      <c r="S1" s="14" t="s">
        <v>537</v>
      </c>
      <c r="T1" s="14" t="s">
        <v>538</v>
      </c>
      <c r="U1" t="s">
        <v>539</v>
      </c>
      <c r="V1" s="14" t="s">
        <v>37</v>
      </c>
      <c r="W1" s="14" t="s">
        <v>541</v>
      </c>
      <c r="X1" s="14" t="s">
        <v>542</v>
      </c>
      <c r="Y1" s="14" t="s">
        <v>543</v>
      </c>
      <c r="Z1" s="14" t="s">
        <v>544</v>
      </c>
      <c r="AA1" s="14" t="s">
        <v>545</v>
      </c>
      <c r="AB1" s="14" t="s">
        <v>546</v>
      </c>
      <c r="AC1" s="14" t="s">
        <v>547</v>
      </c>
      <c r="AD1" s="14" t="s">
        <v>548</v>
      </c>
      <c r="AE1" s="14" t="s">
        <v>549</v>
      </c>
      <c r="AF1" s="14" t="s">
        <v>550</v>
      </c>
      <c r="AG1" s="14" t="s">
        <v>551</v>
      </c>
      <c r="AH1" s="14" t="s">
        <v>552</v>
      </c>
      <c r="AI1" s="14" t="s">
        <v>553</v>
      </c>
      <c r="AJ1" s="14" t="s">
        <v>554</v>
      </c>
      <c r="AK1" s="14" t="s">
        <v>555</v>
      </c>
      <c r="AL1" s="14" t="s">
        <v>556</v>
      </c>
      <c r="AM1" s="14" t="s">
        <v>557</v>
      </c>
      <c r="AN1" s="14" t="s">
        <v>558</v>
      </c>
      <c r="AO1" s="14" t="s">
        <v>559</v>
      </c>
      <c r="AP1" s="14" t="s">
        <v>560</v>
      </c>
      <c r="AQ1" s="14" t="s">
        <v>561</v>
      </c>
      <c r="AR1" s="14" t="s">
        <v>562</v>
      </c>
      <c r="AS1" s="14" t="s">
        <v>563</v>
      </c>
      <c r="AT1" s="14" t="s">
        <v>564</v>
      </c>
    </row>
    <row r="2" spans="1:46">
      <c r="A2" t="s">
        <v>1057</v>
      </c>
      <c r="B2" s="211" t="s">
        <v>1058</v>
      </c>
      <c r="C2" s="209">
        <v>5000</v>
      </c>
      <c r="D2" s="16" t="s">
        <v>1059</v>
      </c>
      <c r="E2" s="16">
        <v>41281</v>
      </c>
      <c r="F2" s="16">
        <v>41286</v>
      </c>
      <c r="G2" s="14" t="s">
        <v>133</v>
      </c>
      <c r="H2" s="252" t="s">
        <v>1060</v>
      </c>
      <c r="I2" s="14">
        <v>0</v>
      </c>
      <c r="J2" s="14">
        <v>1</v>
      </c>
      <c r="K2" s="3">
        <v>0</v>
      </c>
      <c r="L2" s="14">
        <v>0</v>
      </c>
      <c r="M2" s="14">
        <v>0</v>
      </c>
      <c r="N2" s="14">
        <v>0</v>
      </c>
      <c r="O2" s="14">
        <v>5</v>
      </c>
      <c r="P2" s="14">
        <v>0</v>
      </c>
      <c r="Q2" s="14">
        <v>0</v>
      </c>
      <c r="R2" s="14">
        <v>0</v>
      </c>
      <c r="S2" s="14">
        <v>5</v>
      </c>
      <c r="T2" s="14" t="s">
        <v>568</v>
      </c>
      <c r="U2">
        <v>0</v>
      </c>
      <c r="V2" s="14" t="s">
        <v>569</v>
      </c>
      <c r="W2" s="14">
        <v>0</v>
      </c>
      <c r="X2" s="14">
        <v>5</v>
      </c>
      <c r="Y2" s="14">
        <v>0</v>
      </c>
      <c r="Z2" s="14">
        <v>1</v>
      </c>
      <c r="AA2" s="14">
        <v>0</v>
      </c>
      <c r="AB2" s="14">
        <v>0</v>
      </c>
      <c r="AC2" s="14">
        <v>0</v>
      </c>
      <c r="AD2" s="14">
        <v>0</v>
      </c>
      <c r="AE2" s="14">
        <v>0</v>
      </c>
      <c r="AF2" s="14">
        <v>0</v>
      </c>
      <c r="AG2" s="14">
        <v>0</v>
      </c>
      <c r="AH2" s="14">
        <v>0</v>
      </c>
      <c r="AI2" s="14">
        <v>0</v>
      </c>
      <c r="AJ2" s="14">
        <v>5</v>
      </c>
      <c r="AK2" s="14">
        <v>0</v>
      </c>
      <c r="AL2" s="14">
        <v>1</v>
      </c>
      <c r="AM2" s="14">
        <v>0</v>
      </c>
      <c r="AN2" s="14">
        <v>0</v>
      </c>
      <c r="AO2" s="14">
        <v>0</v>
      </c>
      <c r="AP2" s="14">
        <v>0</v>
      </c>
      <c r="AQ2" s="14">
        <v>0</v>
      </c>
      <c r="AR2" s="14">
        <v>0</v>
      </c>
      <c r="AS2" s="14">
        <v>0</v>
      </c>
      <c r="AT2" s="14">
        <v>0</v>
      </c>
    </row>
    <row r="3" spans="1:46">
      <c r="A3" t="s">
        <v>1061</v>
      </c>
      <c r="B3" s="211" t="s">
        <v>1062</v>
      </c>
      <c r="C3" s="209">
        <v>11500</v>
      </c>
      <c r="D3" s="16" t="s">
        <v>1063</v>
      </c>
      <c r="E3" s="16">
        <v>41297</v>
      </c>
      <c r="F3" s="16">
        <v>41299</v>
      </c>
      <c r="G3" s="14" t="s">
        <v>133</v>
      </c>
      <c r="H3" s="14">
        <v>1</v>
      </c>
      <c r="I3" s="14">
        <v>0</v>
      </c>
      <c r="J3" s="14">
        <v>1</v>
      </c>
      <c r="K3" s="3">
        <v>0</v>
      </c>
      <c r="L3" s="14">
        <v>0</v>
      </c>
      <c r="M3" s="14">
        <v>0</v>
      </c>
      <c r="N3" s="14">
        <v>1</v>
      </c>
      <c r="O3" s="14">
        <v>6</v>
      </c>
      <c r="P3" s="14">
        <v>1</v>
      </c>
      <c r="Q3" s="14">
        <v>0</v>
      </c>
      <c r="R3" s="14">
        <v>0</v>
      </c>
      <c r="S3" s="14">
        <v>6</v>
      </c>
      <c r="T3" s="14" t="s">
        <v>568</v>
      </c>
      <c r="U3">
        <v>0</v>
      </c>
      <c r="V3" s="14" t="s">
        <v>569</v>
      </c>
      <c r="W3" s="14">
        <v>0</v>
      </c>
      <c r="X3" s="14">
        <v>6</v>
      </c>
      <c r="Y3" s="14">
        <v>0</v>
      </c>
      <c r="Z3" s="14">
        <v>1</v>
      </c>
      <c r="AA3" s="14">
        <v>0</v>
      </c>
      <c r="AB3" s="14">
        <v>0</v>
      </c>
      <c r="AC3" s="14">
        <v>0</v>
      </c>
      <c r="AD3" s="14">
        <v>0</v>
      </c>
      <c r="AE3" s="14">
        <v>0</v>
      </c>
      <c r="AF3" s="14">
        <v>0</v>
      </c>
      <c r="AG3" s="14">
        <v>0</v>
      </c>
      <c r="AH3" s="14">
        <v>1</v>
      </c>
      <c r="AI3" s="14">
        <v>0</v>
      </c>
      <c r="AJ3" s="14">
        <v>6</v>
      </c>
      <c r="AK3" s="14">
        <v>0</v>
      </c>
      <c r="AL3" s="14">
        <v>1</v>
      </c>
      <c r="AM3" s="14">
        <v>0</v>
      </c>
      <c r="AN3" s="14">
        <v>0</v>
      </c>
      <c r="AO3" s="14">
        <v>0</v>
      </c>
      <c r="AP3" s="14">
        <v>0</v>
      </c>
      <c r="AQ3" s="14">
        <v>0</v>
      </c>
      <c r="AR3" s="14">
        <v>0</v>
      </c>
      <c r="AS3" s="14">
        <v>0</v>
      </c>
      <c r="AT3" s="14">
        <v>1</v>
      </c>
    </row>
    <row r="4" spans="1:46">
      <c r="A4" t="s">
        <v>1064</v>
      </c>
      <c r="B4" s="211" t="s">
        <v>1065</v>
      </c>
      <c r="C4" s="209">
        <v>7000</v>
      </c>
      <c r="D4" s="16" t="s">
        <v>1066</v>
      </c>
      <c r="E4" s="16">
        <v>41310</v>
      </c>
      <c r="F4" s="16">
        <v>41315</v>
      </c>
      <c r="G4" s="14" t="s">
        <v>133</v>
      </c>
      <c r="H4" s="14">
        <v>2</v>
      </c>
      <c r="I4" s="14">
        <v>0</v>
      </c>
      <c r="J4" s="14">
        <v>2</v>
      </c>
      <c r="K4" s="3">
        <v>0</v>
      </c>
      <c r="L4" s="14">
        <v>0</v>
      </c>
      <c r="M4" s="14">
        <v>0</v>
      </c>
      <c r="N4" s="14">
        <v>1</v>
      </c>
      <c r="O4" s="14">
        <v>5</v>
      </c>
      <c r="P4" s="14">
        <v>1</v>
      </c>
      <c r="Q4" s="14">
        <v>0</v>
      </c>
      <c r="R4" s="14">
        <v>0</v>
      </c>
      <c r="S4" s="14">
        <v>5</v>
      </c>
      <c r="T4" s="14" t="s">
        <v>568</v>
      </c>
      <c r="U4">
        <v>0</v>
      </c>
      <c r="V4" s="14" t="s">
        <v>569</v>
      </c>
      <c r="W4" s="14">
        <v>0</v>
      </c>
      <c r="X4" s="14">
        <v>5</v>
      </c>
      <c r="Y4" s="14">
        <v>0</v>
      </c>
      <c r="Z4" s="14">
        <v>2</v>
      </c>
      <c r="AA4" s="14">
        <v>0</v>
      </c>
      <c r="AB4" s="14">
        <v>0</v>
      </c>
      <c r="AC4" s="14">
        <v>0</v>
      </c>
      <c r="AD4" s="14">
        <v>0</v>
      </c>
      <c r="AE4" s="14">
        <v>0</v>
      </c>
      <c r="AF4" s="14">
        <v>0</v>
      </c>
      <c r="AG4" s="14">
        <v>0</v>
      </c>
      <c r="AH4" s="14">
        <v>1</v>
      </c>
      <c r="AI4" s="14">
        <v>0</v>
      </c>
      <c r="AJ4" s="14">
        <v>5</v>
      </c>
      <c r="AK4" s="14">
        <v>0</v>
      </c>
      <c r="AL4" s="14">
        <v>2</v>
      </c>
      <c r="AM4" s="14">
        <v>0</v>
      </c>
      <c r="AN4" s="14">
        <v>0</v>
      </c>
      <c r="AO4" s="14">
        <v>0</v>
      </c>
      <c r="AP4" s="14">
        <v>0</v>
      </c>
      <c r="AQ4" s="14">
        <v>0</v>
      </c>
      <c r="AR4" s="14">
        <v>0</v>
      </c>
      <c r="AS4" s="14">
        <v>0</v>
      </c>
      <c r="AT4" s="14">
        <v>1</v>
      </c>
    </row>
    <row r="5" spans="1:46">
      <c r="A5" t="s">
        <v>1067</v>
      </c>
      <c r="B5" s="211" t="s">
        <v>1068</v>
      </c>
      <c r="C5" s="209">
        <v>6000</v>
      </c>
      <c r="D5" s="16" t="s">
        <v>1069</v>
      </c>
      <c r="E5" s="16">
        <v>41318</v>
      </c>
      <c r="F5" s="16">
        <v>41321</v>
      </c>
      <c r="G5" s="14" t="s">
        <v>133</v>
      </c>
      <c r="H5" s="14">
        <v>0</v>
      </c>
      <c r="I5" s="14">
        <v>0</v>
      </c>
      <c r="J5" s="14">
        <v>0</v>
      </c>
      <c r="K5" s="3">
        <v>0</v>
      </c>
      <c r="L5" s="14">
        <v>0</v>
      </c>
      <c r="M5" s="14">
        <v>0</v>
      </c>
      <c r="N5" s="14">
        <v>0</v>
      </c>
      <c r="O5" s="14">
        <v>3</v>
      </c>
      <c r="P5" s="14">
        <v>0</v>
      </c>
      <c r="Q5" s="14">
        <v>0</v>
      </c>
      <c r="R5" s="14">
        <v>0</v>
      </c>
      <c r="S5" s="14">
        <v>3</v>
      </c>
      <c r="T5" s="14" t="s">
        <v>568</v>
      </c>
      <c r="U5">
        <v>0</v>
      </c>
      <c r="V5" s="14" t="s">
        <v>569</v>
      </c>
      <c r="W5" s="14">
        <v>0</v>
      </c>
      <c r="X5" s="14">
        <v>3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0</v>
      </c>
      <c r="AJ5" s="14">
        <v>3</v>
      </c>
      <c r="AK5" s="14">
        <v>0</v>
      </c>
      <c r="AL5" s="14">
        <v>0</v>
      </c>
      <c r="AM5" s="14">
        <v>0</v>
      </c>
      <c r="AN5" s="14">
        <v>0</v>
      </c>
      <c r="AO5" s="14">
        <v>0</v>
      </c>
      <c r="AP5" s="14">
        <v>0</v>
      </c>
      <c r="AQ5" s="14">
        <v>0</v>
      </c>
      <c r="AR5" s="14">
        <v>0</v>
      </c>
      <c r="AS5" s="14">
        <v>0</v>
      </c>
      <c r="AT5" s="14">
        <v>0</v>
      </c>
    </row>
    <row r="6" spans="1:46">
      <c r="A6" t="s">
        <v>1070</v>
      </c>
      <c r="B6" s="211" t="s">
        <v>1071</v>
      </c>
      <c r="C6" s="209">
        <v>7500</v>
      </c>
      <c r="D6" s="16" t="s">
        <v>1072</v>
      </c>
      <c r="E6" s="16">
        <v>41321</v>
      </c>
      <c r="F6" s="16">
        <v>41322</v>
      </c>
      <c r="G6" s="14" t="s">
        <v>133</v>
      </c>
      <c r="H6" s="14">
        <v>1</v>
      </c>
      <c r="I6" s="14">
        <v>0</v>
      </c>
      <c r="J6" s="14">
        <v>1</v>
      </c>
      <c r="K6" s="3">
        <v>0</v>
      </c>
      <c r="L6" s="14">
        <v>0</v>
      </c>
      <c r="M6" s="14">
        <v>0</v>
      </c>
      <c r="N6" s="14">
        <v>1</v>
      </c>
      <c r="O6" s="14">
        <v>12</v>
      </c>
      <c r="P6" s="14">
        <v>1</v>
      </c>
      <c r="Q6" s="14">
        <v>0</v>
      </c>
      <c r="R6" s="14">
        <v>0</v>
      </c>
      <c r="S6" s="14">
        <v>12</v>
      </c>
      <c r="T6" s="14" t="s">
        <v>568</v>
      </c>
      <c r="U6">
        <v>0</v>
      </c>
      <c r="V6" s="14" t="s">
        <v>569</v>
      </c>
      <c r="W6" s="14">
        <v>0</v>
      </c>
      <c r="X6" s="14">
        <v>12</v>
      </c>
      <c r="Y6" s="14">
        <v>0</v>
      </c>
      <c r="Z6" s="14">
        <v>1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1</v>
      </c>
      <c r="AI6" s="14">
        <v>0</v>
      </c>
      <c r="AJ6" s="14">
        <v>12</v>
      </c>
      <c r="AK6" s="14">
        <v>0</v>
      </c>
      <c r="AL6" s="14">
        <v>1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1</v>
      </c>
    </row>
    <row r="7" spans="1:46">
      <c r="A7" t="s">
        <v>1073</v>
      </c>
      <c r="B7" s="211" t="s">
        <v>1074</v>
      </c>
      <c r="C7" s="209">
        <v>12500</v>
      </c>
      <c r="D7" s="16" t="s">
        <v>1075</v>
      </c>
      <c r="E7" s="16">
        <v>41330</v>
      </c>
      <c r="F7" s="16">
        <v>41336</v>
      </c>
      <c r="G7" s="14" t="s">
        <v>133</v>
      </c>
      <c r="H7" s="14">
        <v>1</v>
      </c>
      <c r="I7" s="14">
        <v>0</v>
      </c>
      <c r="J7" s="14">
        <v>1</v>
      </c>
      <c r="K7" s="3">
        <v>0</v>
      </c>
      <c r="L7" s="14">
        <v>0</v>
      </c>
      <c r="M7" s="14">
        <v>0</v>
      </c>
      <c r="N7" s="14">
        <v>3</v>
      </c>
      <c r="O7" s="14">
        <v>5</v>
      </c>
      <c r="P7" s="14">
        <v>3</v>
      </c>
      <c r="Q7" s="14">
        <v>0</v>
      </c>
      <c r="R7" s="14">
        <v>0</v>
      </c>
      <c r="S7" s="14">
        <v>5</v>
      </c>
      <c r="T7" s="14" t="s">
        <v>568</v>
      </c>
      <c r="U7">
        <v>0</v>
      </c>
      <c r="V7" s="14" t="s">
        <v>569</v>
      </c>
      <c r="W7" s="14">
        <v>0</v>
      </c>
      <c r="X7" s="14">
        <v>5</v>
      </c>
      <c r="Y7" s="14">
        <v>0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3</v>
      </c>
      <c r="AI7" s="14">
        <v>0</v>
      </c>
      <c r="AJ7" s="14">
        <v>5</v>
      </c>
      <c r="AK7" s="14">
        <v>0</v>
      </c>
      <c r="AL7" s="14">
        <v>1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3</v>
      </c>
    </row>
    <row r="8" spans="1:46">
      <c r="A8" t="s">
        <v>1076</v>
      </c>
      <c r="B8" s="211" t="s">
        <v>1077</v>
      </c>
      <c r="C8" s="209">
        <v>10500</v>
      </c>
      <c r="D8" s="16" t="s">
        <v>1078</v>
      </c>
      <c r="E8" s="16">
        <v>41346</v>
      </c>
      <c r="F8" s="16">
        <v>41349</v>
      </c>
      <c r="G8" s="14" t="s">
        <v>133</v>
      </c>
      <c r="H8" s="14">
        <v>1</v>
      </c>
      <c r="I8" s="14">
        <v>0</v>
      </c>
      <c r="J8" s="14">
        <v>1</v>
      </c>
      <c r="K8" s="3">
        <v>0</v>
      </c>
      <c r="L8" s="14">
        <v>0</v>
      </c>
      <c r="M8" s="14">
        <v>0</v>
      </c>
      <c r="N8" s="14">
        <v>1</v>
      </c>
      <c r="O8" s="14">
        <v>4</v>
      </c>
      <c r="P8" s="14">
        <v>1</v>
      </c>
      <c r="Q8" s="14">
        <v>0</v>
      </c>
      <c r="R8" s="14">
        <v>0</v>
      </c>
      <c r="S8" s="14">
        <v>4</v>
      </c>
      <c r="T8" s="14" t="s">
        <v>568</v>
      </c>
      <c r="U8">
        <v>0</v>
      </c>
      <c r="V8" s="14" t="s">
        <v>569</v>
      </c>
      <c r="W8" s="14">
        <v>0</v>
      </c>
      <c r="X8" s="14">
        <v>4</v>
      </c>
      <c r="Y8" s="14">
        <v>0</v>
      </c>
      <c r="Z8" s="14">
        <v>1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1</v>
      </c>
      <c r="AI8" s="14">
        <v>0</v>
      </c>
      <c r="AJ8" s="14">
        <v>4</v>
      </c>
      <c r="AK8" s="14">
        <v>0</v>
      </c>
      <c r="AL8" s="14">
        <v>1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1</v>
      </c>
    </row>
    <row r="9" spans="1:46">
      <c r="A9" t="s">
        <v>1079</v>
      </c>
      <c r="B9" s="211" t="s">
        <v>1080</v>
      </c>
      <c r="C9" s="209">
        <v>6800</v>
      </c>
      <c r="D9" s="16" t="s">
        <v>1081</v>
      </c>
      <c r="E9" s="16">
        <v>41356</v>
      </c>
      <c r="F9" s="16">
        <v>41360</v>
      </c>
      <c r="G9" s="14" t="s">
        <v>133</v>
      </c>
      <c r="H9" s="14">
        <v>0</v>
      </c>
      <c r="I9" s="14">
        <v>0</v>
      </c>
      <c r="J9" s="14">
        <v>0</v>
      </c>
      <c r="K9" s="3">
        <v>0</v>
      </c>
      <c r="L9" s="14">
        <v>0</v>
      </c>
      <c r="M9" s="14">
        <v>0</v>
      </c>
      <c r="N9" s="14">
        <v>2</v>
      </c>
      <c r="O9" s="14">
        <v>4</v>
      </c>
      <c r="P9" s="14">
        <v>2</v>
      </c>
      <c r="Q9" s="14">
        <v>0</v>
      </c>
      <c r="R9" s="14">
        <v>0</v>
      </c>
      <c r="S9" s="14">
        <v>4</v>
      </c>
      <c r="T9" s="14" t="s">
        <v>568</v>
      </c>
      <c r="U9">
        <v>0</v>
      </c>
      <c r="V9" s="14" t="s">
        <v>569</v>
      </c>
      <c r="W9" s="14">
        <v>0</v>
      </c>
      <c r="X9" s="14">
        <v>4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2</v>
      </c>
      <c r="AI9" s="14">
        <v>0</v>
      </c>
      <c r="AJ9" s="14">
        <v>4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2</v>
      </c>
    </row>
    <row r="10" spans="1:46">
      <c r="A10" t="s">
        <v>1082</v>
      </c>
      <c r="B10" s="211" t="s">
        <v>1083</v>
      </c>
      <c r="C10" s="209">
        <v>7800</v>
      </c>
      <c r="D10" s="16" t="s">
        <v>1084</v>
      </c>
      <c r="E10" s="16">
        <v>41374</v>
      </c>
      <c r="F10" s="16">
        <v>41378</v>
      </c>
      <c r="G10" s="14" t="s">
        <v>133</v>
      </c>
      <c r="H10" s="14">
        <v>2</v>
      </c>
      <c r="I10" s="14">
        <v>0</v>
      </c>
      <c r="J10" s="14">
        <v>2</v>
      </c>
      <c r="K10" s="3">
        <v>0</v>
      </c>
      <c r="L10" s="14">
        <v>0</v>
      </c>
      <c r="M10" s="14">
        <v>0</v>
      </c>
      <c r="N10" s="14">
        <v>1</v>
      </c>
      <c r="O10" s="14">
        <v>5</v>
      </c>
      <c r="P10" s="14">
        <v>1</v>
      </c>
      <c r="Q10" s="14">
        <v>0</v>
      </c>
      <c r="R10" s="14">
        <v>0</v>
      </c>
      <c r="S10" s="14">
        <v>5</v>
      </c>
      <c r="T10" s="14" t="s">
        <v>568</v>
      </c>
      <c r="U10">
        <v>0</v>
      </c>
      <c r="V10" s="14" t="s">
        <v>569</v>
      </c>
      <c r="W10" s="14">
        <v>0</v>
      </c>
      <c r="X10" s="14">
        <v>5</v>
      </c>
      <c r="Y10" s="14">
        <v>0</v>
      </c>
      <c r="Z10" s="14">
        <v>2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1</v>
      </c>
      <c r="AI10" s="14">
        <v>0</v>
      </c>
      <c r="AJ10" s="14">
        <v>5</v>
      </c>
      <c r="AK10" s="14">
        <v>0</v>
      </c>
      <c r="AL10" s="14">
        <v>2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1</v>
      </c>
    </row>
    <row r="11" spans="1:46">
      <c r="A11" t="s">
        <v>1085</v>
      </c>
      <c r="B11" s="211" t="s">
        <v>1086</v>
      </c>
      <c r="C11" s="209">
        <v>14000</v>
      </c>
      <c r="D11" s="16" t="s">
        <v>1087</v>
      </c>
      <c r="E11" s="16">
        <v>41391</v>
      </c>
      <c r="F11" s="16">
        <v>41392</v>
      </c>
      <c r="G11" s="14" t="s">
        <v>133</v>
      </c>
      <c r="H11" s="14">
        <v>1</v>
      </c>
      <c r="I11" s="14">
        <v>0</v>
      </c>
      <c r="J11" s="14">
        <v>1</v>
      </c>
      <c r="K11" s="3">
        <v>0</v>
      </c>
      <c r="L11" s="14">
        <v>0</v>
      </c>
      <c r="M11" s="14">
        <v>0</v>
      </c>
      <c r="N11" s="14">
        <v>4</v>
      </c>
      <c r="O11" s="14">
        <v>9</v>
      </c>
      <c r="P11" s="14">
        <v>4</v>
      </c>
      <c r="Q11" s="14">
        <v>0</v>
      </c>
      <c r="R11" s="14">
        <v>0</v>
      </c>
      <c r="S11" s="14">
        <v>9</v>
      </c>
      <c r="T11" s="14" t="s">
        <v>568</v>
      </c>
      <c r="U11">
        <v>0</v>
      </c>
      <c r="V11" s="14" t="s">
        <v>569</v>
      </c>
      <c r="W11" s="14">
        <v>0</v>
      </c>
      <c r="X11" s="14">
        <v>9</v>
      </c>
      <c r="Y11" s="14">
        <v>0</v>
      </c>
      <c r="Z11" s="14">
        <v>1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4</v>
      </c>
      <c r="AI11" s="14">
        <v>0</v>
      </c>
      <c r="AJ11" s="14">
        <v>9</v>
      </c>
      <c r="AK11" s="14">
        <v>0</v>
      </c>
      <c r="AL11" s="14">
        <v>1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4</v>
      </c>
    </row>
    <row r="12" spans="1:46">
      <c r="A12" t="s">
        <v>1088</v>
      </c>
      <c r="B12" s="211" t="s">
        <v>1089</v>
      </c>
      <c r="C12" s="209">
        <v>0</v>
      </c>
      <c r="D12" s="16" t="s">
        <v>1090</v>
      </c>
      <c r="E12" s="16">
        <v>41397</v>
      </c>
      <c r="F12" s="16">
        <v>41399</v>
      </c>
      <c r="G12" s="14" t="s">
        <v>133</v>
      </c>
      <c r="H12" s="14">
        <v>0</v>
      </c>
      <c r="I12" s="14">
        <v>0</v>
      </c>
      <c r="J12" s="14">
        <v>0</v>
      </c>
      <c r="K12" s="3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568</v>
      </c>
      <c r="U12">
        <v>0</v>
      </c>
      <c r="V12" s="14" t="s">
        <v>569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</row>
    <row r="13" spans="1:46">
      <c r="A13" t="s">
        <v>1091</v>
      </c>
      <c r="B13" s="211" t="s">
        <v>1092</v>
      </c>
      <c r="C13" s="209">
        <v>7000</v>
      </c>
      <c r="D13" s="16" t="s">
        <v>1093</v>
      </c>
      <c r="E13" s="16">
        <v>41401</v>
      </c>
      <c r="F13" s="16">
        <v>41406</v>
      </c>
      <c r="G13" s="14" t="s">
        <v>133</v>
      </c>
      <c r="H13" s="14">
        <v>1</v>
      </c>
      <c r="I13" s="14">
        <v>0</v>
      </c>
      <c r="J13" s="14">
        <v>1</v>
      </c>
      <c r="K13" s="3">
        <v>0</v>
      </c>
      <c r="L13" s="14">
        <v>0</v>
      </c>
      <c r="M13" s="14">
        <v>0</v>
      </c>
      <c r="N13" s="14">
        <v>0</v>
      </c>
      <c r="O13" s="14">
        <v>5</v>
      </c>
      <c r="P13" s="14">
        <v>0</v>
      </c>
      <c r="Q13" s="14">
        <v>0</v>
      </c>
      <c r="R13" s="14">
        <v>0</v>
      </c>
      <c r="S13" s="14">
        <v>5</v>
      </c>
      <c r="T13" s="14" t="s">
        <v>568</v>
      </c>
      <c r="U13">
        <v>0</v>
      </c>
      <c r="V13" s="14" t="s">
        <v>569</v>
      </c>
      <c r="W13" s="14">
        <v>0</v>
      </c>
      <c r="X13" s="14">
        <v>5</v>
      </c>
      <c r="Y13" s="14">
        <v>0</v>
      </c>
      <c r="Z13" s="14">
        <v>1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5</v>
      </c>
      <c r="AK13" s="14">
        <v>0</v>
      </c>
      <c r="AL13" s="14">
        <v>1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</row>
    <row r="14" spans="1:46">
      <c r="A14" t="s">
        <v>1094</v>
      </c>
      <c r="B14" s="211" t="s">
        <v>1095</v>
      </c>
      <c r="C14" s="209">
        <v>6000</v>
      </c>
      <c r="D14" s="16" t="s">
        <v>1096</v>
      </c>
      <c r="E14" s="16">
        <v>41415</v>
      </c>
      <c r="F14" s="16">
        <v>41420</v>
      </c>
      <c r="G14" s="14" t="s">
        <v>133</v>
      </c>
      <c r="H14" s="14">
        <v>1</v>
      </c>
      <c r="I14" s="14">
        <v>0</v>
      </c>
      <c r="J14" s="14">
        <v>1</v>
      </c>
      <c r="K14" s="3">
        <v>0</v>
      </c>
      <c r="L14" s="14">
        <v>0</v>
      </c>
      <c r="M14" s="14">
        <v>0</v>
      </c>
      <c r="N14" s="14">
        <v>0</v>
      </c>
      <c r="O14" s="14">
        <v>5</v>
      </c>
      <c r="P14" s="14">
        <v>0</v>
      </c>
      <c r="Q14" s="14">
        <v>0</v>
      </c>
      <c r="R14" s="14">
        <v>0</v>
      </c>
      <c r="S14" s="14">
        <v>5</v>
      </c>
      <c r="T14" s="14" t="s">
        <v>568</v>
      </c>
      <c r="U14">
        <v>0</v>
      </c>
      <c r="V14" s="14" t="s">
        <v>569</v>
      </c>
      <c r="W14" s="14">
        <v>0</v>
      </c>
      <c r="X14" s="14">
        <v>5</v>
      </c>
      <c r="Y14" s="14">
        <v>0</v>
      </c>
      <c r="Z14" s="14">
        <v>1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5</v>
      </c>
      <c r="AK14" s="14">
        <v>0</v>
      </c>
      <c r="AL14" s="14">
        <v>1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</row>
    <row r="15" spans="1:46">
      <c r="A15" t="s">
        <v>1097</v>
      </c>
      <c r="B15" s="211" t="s">
        <v>1098</v>
      </c>
      <c r="C15" s="209">
        <v>10000</v>
      </c>
      <c r="D15" s="16" t="s">
        <v>1099</v>
      </c>
      <c r="E15" s="16">
        <v>41275</v>
      </c>
      <c r="F15" s="16">
        <v>41340</v>
      </c>
      <c r="G15" s="14" t="s">
        <v>133</v>
      </c>
      <c r="H15" s="14">
        <v>4</v>
      </c>
      <c r="I15" s="14">
        <v>0</v>
      </c>
      <c r="J15" s="14">
        <v>4</v>
      </c>
      <c r="K15" s="3">
        <v>0</v>
      </c>
      <c r="L15" s="14">
        <v>0</v>
      </c>
      <c r="M15" s="14">
        <v>0</v>
      </c>
      <c r="N15" s="14">
        <v>2</v>
      </c>
      <c r="O15" s="14">
        <v>12</v>
      </c>
      <c r="P15" s="14">
        <v>2</v>
      </c>
      <c r="Q15" s="14">
        <v>0</v>
      </c>
      <c r="R15" s="14">
        <v>0</v>
      </c>
      <c r="S15" s="14">
        <v>12</v>
      </c>
      <c r="T15" s="14" t="s">
        <v>568</v>
      </c>
      <c r="U15">
        <v>0</v>
      </c>
      <c r="V15" s="14" t="s">
        <v>569</v>
      </c>
      <c r="W15" s="14">
        <v>0</v>
      </c>
      <c r="X15" s="14">
        <v>12</v>
      </c>
      <c r="Y15" s="14">
        <v>0</v>
      </c>
      <c r="Z15" s="14">
        <v>4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2</v>
      </c>
      <c r="AI15" s="14">
        <v>0</v>
      </c>
      <c r="AJ15" s="14">
        <v>12</v>
      </c>
      <c r="AK15" s="14">
        <v>0</v>
      </c>
      <c r="AL15" s="14">
        <v>4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2</v>
      </c>
    </row>
    <row r="16" spans="1:46">
      <c r="A16" t="s">
        <v>1100</v>
      </c>
      <c r="B16" s="211" t="s">
        <v>1101</v>
      </c>
      <c r="C16" s="209">
        <v>0</v>
      </c>
      <c r="D16" s="16" t="s">
        <v>1102</v>
      </c>
      <c r="E16" s="16">
        <v>41446</v>
      </c>
      <c r="F16" s="16">
        <v>41455</v>
      </c>
      <c r="G16" s="14" t="s">
        <v>133</v>
      </c>
      <c r="H16" s="14">
        <v>1</v>
      </c>
      <c r="I16" s="14">
        <v>0</v>
      </c>
      <c r="J16" s="14">
        <v>1</v>
      </c>
      <c r="K16" s="3">
        <v>0</v>
      </c>
      <c r="L16" s="14">
        <v>0</v>
      </c>
      <c r="M16" s="14">
        <v>0</v>
      </c>
      <c r="N16" s="14">
        <v>1</v>
      </c>
      <c r="O16" s="14">
        <v>3</v>
      </c>
      <c r="P16" s="14">
        <v>1</v>
      </c>
      <c r="Q16" s="14">
        <v>0</v>
      </c>
      <c r="R16" s="14">
        <v>0</v>
      </c>
      <c r="S16" s="14">
        <v>3</v>
      </c>
      <c r="T16" s="14" t="s">
        <v>568</v>
      </c>
      <c r="U16">
        <v>0</v>
      </c>
      <c r="V16" s="14" t="s">
        <v>569</v>
      </c>
      <c r="W16" s="14">
        <v>0</v>
      </c>
      <c r="X16" s="14">
        <v>3</v>
      </c>
      <c r="Y16" s="14">
        <v>0</v>
      </c>
      <c r="Z16" s="14">
        <v>1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1</v>
      </c>
      <c r="AI16" s="14">
        <v>0</v>
      </c>
      <c r="AJ16" s="14">
        <v>3</v>
      </c>
      <c r="AK16" s="14">
        <v>0</v>
      </c>
      <c r="AL16" s="14">
        <v>1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1</v>
      </c>
    </row>
    <row r="17" spans="1:46">
      <c r="A17" t="s">
        <v>1103</v>
      </c>
      <c r="B17" s="211" t="s">
        <v>178</v>
      </c>
      <c r="C17" s="209">
        <v>8200</v>
      </c>
      <c r="D17" s="16" t="s">
        <v>1104</v>
      </c>
      <c r="E17" s="16">
        <v>41430</v>
      </c>
      <c r="F17" s="16">
        <v>41434</v>
      </c>
      <c r="G17" s="14" t="s">
        <v>133</v>
      </c>
      <c r="H17" s="14">
        <v>1</v>
      </c>
      <c r="I17" s="14">
        <v>0</v>
      </c>
      <c r="J17" s="14">
        <v>1</v>
      </c>
      <c r="K17" s="3">
        <v>0</v>
      </c>
      <c r="L17" s="14">
        <v>0</v>
      </c>
      <c r="M17" s="14">
        <v>0</v>
      </c>
      <c r="N17" s="14">
        <v>0</v>
      </c>
      <c r="O17" s="14">
        <v>3</v>
      </c>
      <c r="P17" s="14">
        <v>0</v>
      </c>
      <c r="Q17" s="14">
        <v>0</v>
      </c>
      <c r="R17" s="14">
        <v>0</v>
      </c>
      <c r="S17" s="14">
        <v>3</v>
      </c>
      <c r="T17" s="14" t="s">
        <v>568</v>
      </c>
      <c r="U17">
        <v>0</v>
      </c>
      <c r="V17" s="14" t="s">
        <v>569</v>
      </c>
      <c r="W17" s="14">
        <v>0</v>
      </c>
      <c r="X17" s="14">
        <v>3</v>
      </c>
      <c r="Y17" s="14">
        <v>0</v>
      </c>
      <c r="Z17" s="14">
        <v>1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3</v>
      </c>
      <c r="AK17" s="14">
        <v>0</v>
      </c>
      <c r="AL17" s="14">
        <v>1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</row>
    <row r="18" spans="1:46">
      <c r="A18" t="s">
        <v>1105</v>
      </c>
      <c r="B18" s="211" t="s">
        <v>1106</v>
      </c>
      <c r="C18" s="209">
        <v>12500</v>
      </c>
      <c r="D18" s="16" t="s">
        <v>1107</v>
      </c>
      <c r="E18" s="16">
        <v>41439</v>
      </c>
      <c r="F18" s="16">
        <v>41447</v>
      </c>
      <c r="G18" s="14" t="s">
        <v>133</v>
      </c>
      <c r="H18" s="14">
        <v>1</v>
      </c>
      <c r="I18" s="14">
        <v>0</v>
      </c>
      <c r="J18" s="14">
        <v>1</v>
      </c>
      <c r="K18" s="3">
        <v>0</v>
      </c>
      <c r="L18" s="14">
        <v>0</v>
      </c>
      <c r="M18" s="14">
        <v>0</v>
      </c>
      <c r="N18" s="14">
        <v>1</v>
      </c>
      <c r="O18" s="14">
        <v>3</v>
      </c>
      <c r="P18" s="14">
        <v>1</v>
      </c>
      <c r="Q18" s="14">
        <v>0</v>
      </c>
      <c r="R18" s="14">
        <v>0</v>
      </c>
      <c r="S18" s="14">
        <v>3</v>
      </c>
      <c r="T18" s="14" t="s">
        <v>568</v>
      </c>
      <c r="U18">
        <v>0</v>
      </c>
      <c r="V18" s="14" t="s">
        <v>569</v>
      </c>
      <c r="W18" s="14">
        <v>0</v>
      </c>
      <c r="X18" s="14">
        <v>3</v>
      </c>
      <c r="Y18" s="14">
        <v>0</v>
      </c>
      <c r="Z18" s="14">
        <v>1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1</v>
      </c>
      <c r="AI18" s="14">
        <v>0</v>
      </c>
      <c r="AJ18" s="14">
        <v>3</v>
      </c>
      <c r="AK18" s="14">
        <v>0</v>
      </c>
      <c r="AL18" s="14">
        <v>1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1</v>
      </c>
    </row>
    <row r="19" spans="1:46">
      <c r="A19" t="s">
        <v>1108</v>
      </c>
      <c r="B19" s="211" t="s">
        <v>1109</v>
      </c>
      <c r="C19" s="209">
        <v>11500</v>
      </c>
      <c r="D19" s="16" t="s">
        <v>1110</v>
      </c>
      <c r="E19" s="16">
        <v>41449</v>
      </c>
      <c r="F19" s="16">
        <v>41454</v>
      </c>
      <c r="G19" s="14" t="s">
        <v>133</v>
      </c>
      <c r="H19" s="14">
        <v>1</v>
      </c>
      <c r="I19" s="14">
        <v>0</v>
      </c>
      <c r="J19" s="14">
        <v>1</v>
      </c>
      <c r="K19" s="3">
        <v>0</v>
      </c>
      <c r="L19" s="14">
        <v>0</v>
      </c>
      <c r="M19" s="14">
        <v>0</v>
      </c>
      <c r="N19" s="14">
        <v>0</v>
      </c>
      <c r="O19" s="14">
        <v>4</v>
      </c>
      <c r="P19" s="14">
        <v>0</v>
      </c>
      <c r="Q19" s="14">
        <v>0</v>
      </c>
      <c r="R19" s="14">
        <v>0</v>
      </c>
      <c r="S19" s="14">
        <v>4</v>
      </c>
      <c r="T19" s="14" t="s">
        <v>568</v>
      </c>
      <c r="U19">
        <v>0</v>
      </c>
      <c r="V19" s="14" t="s">
        <v>569</v>
      </c>
      <c r="W19" s="14">
        <v>0</v>
      </c>
      <c r="X19" s="14">
        <v>4</v>
      </c>
      <c r="Y19" s="14">
        <v>0</v>
      </c>
      <c r="Z19" s="14">
        <v>1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4</v>
      </c>
      <c r="AK19" s="14">
        <v>0</v>
      </c>
      <c r="AL19" s="14">
        <v>1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</row>
    <row r="20" spans="1:46">
      <c r="A20" t="s">
        <v>1111</v>
      </c>
      <c r="B20" s="211" t="s">
        <v>1112</v>
      </c>
      <c r="C20" s="209">
        <v>21200</v>
      </c>
      <c r="D20" s="16" t="s">
        <v>1113</v>
      </c>
      <c r="E20" s="16">
        <v>41461</v>
      </c>
      <c r="F20" s="16">
        <v>41469</v>
      </c>
      <c r="G20" s="14" t="s">
        <v>133</v>
      </c>
      <c r="H20" s="14">
        <v>1</v>
      </c>
      <c r="I20" s="14">
        <v>0</v>
      </c>
      <c r="J20" s="14">
        <v>1</v>
      </c>
      <c r="K20" s="3">
        <v>0</v>
      </c>
      <c r="L20" s="14">
        <v>0</v>
      </c>
      <c r="M20" s="14">
        <v>0</v>
      </c>
      <c r="N20" s="14">
        <v>2</v>
      </c>
      <c r="O20" s="14">
        <v>6</v>
      </c>
      <c r="P20" s="14">
        <v>2</v>
      </c>
      <c r="Q20" s="14">
        <v>0</v>
      </c>
      <c r="R20" s="14">
        <v>0</v>
      </c>
      <c r="S20" s="14">
        <v>6</v>
      </c>
      <c r="T20" s="14" t="s">
        <v>568</v>
      </c>
      <c r="U20">
        <v>0</v>
      </c>
      <c r="V20" s="14" t="s">
        <v>569</v>
      </c>
      <c r="W20" s="14">
        <v>0</v>
      </c>
      <c r="X20" s="14">
        <v>6</v>
      </c>
      <c r="Y20" s="14">
        <v>0</v>
      </c>
      <c r="Z20" s="14">
        <v>1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2</v>
      </c>
      <c r="AI20" s="14">
        <v>0</v>
      </c>
      <c r="AJ20" s="14">
        <v>6</v>
      </c>
      <c r="AK20" s="14">
        <v>0</v>
      </c>
      <c r="AL20" s="14">
        <v>1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2</v>
      </c>
    </row>
    <row r="21" spans="1:46">
      <c r="A21" t="s">
        <v>1114</v>
      </c>
      <c r="B21" s="211" t="s">
        <v>1115</v>
      </c>
      <c r="C21" s="209">
        <v>21200</v>
      </c>
      <c r="D21" s="16" t="s">
        <v>1116</v>
      </c>
      <c r="E21" s="16">
        <v>41461</v>
      </c>
      <c r="F21" s="16">
        <v>41469</v>
      </c>
      <c r="G21" s="14" t="s">
        <v>133</v>
      </c>
      <c r="H21" s="14">
        <v>1</v>
      </c>
      <c r="I21" s="14">
        <v>0</v>
      </c>
      <c r="J21" s="14">
        <v>1</v>
      </c>
      <c r="K21" s="3">
        <v>0</v>
      </c>
      <c r="L21" s="14">
        <v>0</v>
      </c>
      <c r="M21" s="14">
        <v>0</v>
      </c>
      <c r="N21" s="14">
        <v>2</v>
      </c>
      <c r="O21" s="14">
        <v>6</v>
      </c>
      <c r="P21" s="14">
        <v>2</v>
      </c>
      <c r="Q21" s="14">
        <v>0</v>
      </c>
      <c r="R21" s="14">
        <v>0</v>
      </c>
      <c r="S21" s="14">
        <v>6</v>
      </c>
      <c r="T21" s="14" t="s">
        <v>568</v>
      </c>
      <c r="U21">
        <v>0</v>
      </c>
      <c r="V21" s="14" t="s">
        <v>569</v>
      </c>
      <c r="W21" s="14">
        <v>0</v>
      </c>
      <c r="X21" s="14">
        <v>6</v>
      </c>
      <c r="Y21" s="14">
        <v>0</v>
      </c>
      <c r="Z21" s="14">
        <v>1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2</v>
      </c>
      <c r="AI21" s="14">
        <v>0</v>
      </c>
      <c r="AJ21" s="14">
        <v>6</v>
      </c>
      <c r="AK21" s="14">
        <v>0</v>
      </c>
      <c r="AL21" s="14">
        <v>1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2</v>
      </c>
    </row>
    <row r="22" spans="1:46">
      <c r="A22" t="s">
        <v>1117</v>
      </c>
      <c r="B22" s="211" t="s">
        <v>1118</v>
      </c>
      <c r="C22" s="209">
        <v>9500</v>
      </c>
      <c r="D22" s="16" t="s">
        <v>1119</v>
      </c>
      <c r="E22" s="16">
        <v>41426</v>
      </c>
      <c r="F22" s="16">
        <v>41432</v>
      </c>
      <c r="G22" s="14" t="s">
        <v>133</v>
      </c>
      <c r="H22" s="14">
        <v>3</v>
      </c>
      <c r="I22" s="14">
        <v>0</v>
      </c>
      <c r="J22" s="14">
        <v>3</v>
      </c>
      <c r="K22" s="3">
        <v>0</v>
      </c>
      <c r="L22" s="14">
        <v>0</v>
      </c>
      <c r="M22" s="14">
        <v>0</v>
      </c>
      <c r="N22" s="14">
        <v>2</v>
      </c>
      <c r="O22" s="14">
        <v>12</v>
      </c>
      <c r="P22" s="14">
        <v>2</v>
      </c>
      <c r="Q22" s="14">
        <v>0</v>
      </c>
      <c r="R22" s="14">
        <v>0</v>
      </c>
      <c r="S22" s="14">
        <v>12</v>
      </c>
      <c r="T22" s="14" t="s">
        <v>568</v>
      </c>
      <c r="U22">
        <v>0</v>
      </c>
      <c r="V22" s="14" t="s">
        <v>569</v>
      </c>
      <c r="W22" s="14">
        <v>0</v>
      </c>
      <c r="X22" s="14">
        <v>12</v>
      </c>
      <c r="Y22" s="14">
        <v>0</v>
      </c>
      <c r="Z22" s="14">
        <v>3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2</v>
      </c>
      <c r="AI22" s="14">
        <v>0</v>
      </c>
      <c r="AJ22" s="14">
        <v>12</v>
      </c>
      <c r="AK22" s="14">
        <v>0</v>
      </c>
      <c r="AL22" s="14">
        <v>3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2</v>
      </c>
    </row>
    <row r="23" spans="1:46">
      <c r="A23" t="s">
        <v>1120</v>
      </c>
      <c r="B23" s="211" t="s">
        <v>1121</v>
      </c>
      <c r="C23" s="209">
        <v>4200</v>
      </c>
      <c r="D23" s="16" t="s">
        <v>1122</v>
      </c>
      <c r="E23" s="16">
        <v>41571</v>
      </c>
      <c r="F23" s="16">
        <v>41573</v>
      </c>
      <c r="G23" s="14" t="s">
        <v>133</v>
      </c>
      <c r="H23" s="14">
        <v>0</v>
      </c>
      <c r="I23" s="14">
        <v>0</v>
      </c>
      <c r="J23" s="14">
        <v>0</v>
      </c>
      <c r="K23" s="3">
        <v>0</v>
      </c>
      <c r="L23" s="14">
        <v>0</v>
      </c>
      <c r="M23" s="14">
        <v>0</v>
      </c>
      <c r="N23" s="14">
        <v>1</v>
      </c>
      <c r="O23" s="14">
        <v>3</v>
      </c>
      <c r="P23" s="14">
        <v>1</v>
      </c>
      <c r="Q23" s="14">
        <v>0</v>
      </c>
      <c r="R23" s="14">
        <v>0</v>
      </c>
      <c r="S23" s="14">
        <v>3</v>
      </c>
      <c r="T23" s="14" t="s">
        <v>568</v>
      </c>
      <c r="U23">
        <v>0</v>
      </c>
      <c r="V23" s="14" t="s">
        <v>569</v>
      </c>
      <c r="W23" s="14">
        <v>0</v>
      </c>
      <c r="X23" s="14">
        <v>3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1</v>
      </c>
      <c r="AI23" s="14">
        <v>0</v>
      </c>
      <c r="AJ23" s="14">
        <v>3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1</v>
      </c>
    </row>
    <row r="24" spans="1:46">
      <c r="A24" t="s">
        <v>1123</v>
      </c>
      <c r="B24" s="211" t="s">
        <v>1124</v>
      </c>
      <c r="C24" s="209">
        <v>10000</v>
      </c>
      <c r="D24" s="16" t="s">
        <v>1125</v>
      </c>
      <c r="E24" s="16">
        <v>41480</v>
      </c>
      <c r="F24" s="16">
        <v>41483</v>
      </c>
      <c r="G24" s="14" t="s">
        <v>133</v>
      </c>
      <c r="H24" s="14">
        <v>2</v>
      </c>
      <c r="I24" s="14">
        <v>0</v>
      </c>
      <c r="J24" s="14">
        <v>2</v>
      </c>
      <c r="K24" s="3">
        <v>0</v>
      </c>
      <c r="L24" s="14">
        <v>0</v>
      </c>
      <c r="M24" s="14">
        <v>0</v>
      </c>
      <c r="N24" s="14">
        <v>2</v>
      </c>
      <c r="O24" s="14">
        <v>5</v>
      </c>
      <c r="P24" s="14">
        <v>2</v>
      </c>
      <c r="Q24" s="14">
        <v>0</v>
      </c>
      <c r="R24" s="14">
        <v>0</v>
      </c>
      <c r="S24" s="14">
        <v>5</v>
      </c>
      <c r="T24" s="14" t="s">
        <v>568</v>
      </c>
      <c r="U24">
        <v>0</v>
      </c>
      <c r="V24" s="14" t="s">
        <v>569</v>
      </c>
      <c r="W24" s="14">
        <v>0</v>
      </c>
      <c r="X24" s="14">
        <v>5</v>
      </c>
      <c r="Y24" s="14">
        <v>0</v>
      </c>
      <c r="Z24" s="14">
        <v>2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2</v>
      </c>
      <c r="AI24" s="14">
        <v>0</v>
      </c>
      <c r="AJ24" s="14">
        <v>5</v>
      </c>
      <c r="AK24" s="14">
        <v>0</v>
      </c>
      <c r="AL24" s="14">
        <v>2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2</v>
      </c>
    </row>
    <row r="25" spans="1:46">
      <c r="A25" t="s">
        <v>1126</v>
      </c>
      <c r="B25" s="211" t="s">
        <v>1127</v>
      </c>
      <c r="C25" s="209">
        <v>1500</v>
      </c>
      <c r="D25" s="16" t="s">
        <v>1128</v>
      </c>
      <c r="E25" s="16">
        <v>41511</v>
      </c>
      <c r="F25" s="16">
        <v>41514</v>
      </c>
      <c r="G25" s="14" t="s">
        <v>133</v>
      </c>
      <c r="H25" s="14">
        <v>0</v>
      </c>
      <c r="I25" s="14">
        <v>0</v>
      </c>
      <c r="J25" s="14">
        <v>0</v>
      </c>
      <c r="K25" s="3">
        <v>0</v>
      </c>
      <c r="L25" s="14">
        <v>0</v>
      </c>
      <c r="M25" s="14">
        <v>0</v>
      </c>
      <c r="N25" s="14">
        <v>0</v>
      </c>
      <c r="O25" s="14">
        <v>6</v>
      </c>
      <c r="P25" s="14">
        <v>0</v>
      </c>
      <c r="Q25" s="14">
        <v>0</v>
      </c>
      <c r="R25" s="14">
        <v>0</v>
      </c>
      <c r="S25" s="14">
        <v>6</v>
      </c>
      <c r="T25" s="14" t="s">
        <v>568</v>
      </c>
      <c r="U25">
        <v>0</v>
      </c>
      <c r="V25" s="14" t="s">
        <v>569</v>
      </c>
      <c r="W25" s="14">
        <v>0</v>
      </c>
      <c r="X25" s="14">
        <v>6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6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</row>
    <row r="26" spans="1:46">
      <c r="A26" t="s">
        <v>1129</v>
      </c>
      <c r="B26" s="211" t="s">
        <v>1130</v>
      </c>
      <c r="C26" s="209">
        <v>29400</v>
      </c>
      <c r="D26" s="16" t="s">
        <v>1131</v>
      </c>
      <c r="E26" s="16">
        <v>41599</v>
      </c>
      <c r="F26" s="16">
        <v>41600</v>
      </c>
      <c r="G26" s="14" t="s">
        <v>133</v>
      </c>
      <c r="H26" s="14">
        <v>6</v>
      </c>
      <c r="I26" s="14">
        <v>0</v>
      </c>
      <c r="J26" s="14">
        <v>6</v>
      </c>
      <c r="K26" s="3">
        <v>0</v>
      </c>
      <c r="L26" s="14">
        <v>0</v>
      </c>
      <c r="M26" s="14">
        <v>0</v>
      </c>
      <c r="N26" s="14">
        <v>2</v>
      </c>
      <c r="O26" s="14">
        <v>20</v>
      </c>
      <c r="P26" s="14">
        <v>2</v>
      </c>
      <c r="Q26" s="14">
        <v>0</v>
      </c>
      <c r="R26" s="14">
        <v>0</v>
      </c>
      <c r="S26" s="14">
        <v>20</v>
      </c>
      <c r="T26" s="14" t="s">
        <v>568</v>
      </c>
      <c r="U26">
        <v>0</v>
      </c>
      <c r="V26" s="14" t="s">
        <v>569</v>
      </c>
      <c r="W26" s="14">
        <v>0</v>
      </c>
      <c r="X26" s="14">
        <v>20</v>
      </c>
      <c r="Y26" s="14">
        <v>0</v>
      </c>
      <c r="Z26" s="14">
        <v>6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2</v>
      </c>
      <c r="AI26" s="14">
        <v>0</v>
      </c>
      <c r="AJ26" s="14">
        <v>20</v>
      </c>
      <c r="AK26" s="14">
        <v>0</v>
      </c>
      <c r="AL26" s="14">
        <v>6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2</v>
      </c>
    </row>
    <row r="27" spans="1:46">
      <c r="A27" t="s">
        <v>1132</v>
      </c>
      <c r="B27" s="210" t="s">
        <v>1133</v>
      </c>
      <c r="C27" s="209">
        <v>23400</v>
      </c>
      <c r="D27" s="16" t="s">
        <v>1087</v>
      </c>
      <c r="E27" s="16">
        <v>41491</v>
      </c>
      <c r="F27" s="16">
        <v>41496</v>
      </c>
      <c r="G27" s="14" t="s">
        <v>133</v>
      </c>
      <c r="H27" s="14">
        <v>1</v>
      </c>
      <c r="I27" s="14">
        <v>0</v>
      </c>
      <c r="J27" s="14">
        <v>1</v>
      </c>
      <c r="K27" s="3">
        <v>0</v>
      </c>
      <c r="L27" s="14">
        <v>0</v>
      </c>
      <c r="M27" s="14">
        <v>0</v>
      </c>
      <c r="N27" s="14">
        <v>1</v>
      </c>
      <c r="O27" s="14">
        <v>6</v>
      </c>
      <c r="P27" s="14">
        <v>1</v>
      </c>
      <c r="Q27" s="14">
        <v>0</v>
      </c>
      <c r="R27" s="14">
        <v>0</v>
      </c>
      <c r="S27" s="14">
        <v>6</v>
      </c>
      <c r="T27" s="14" t="s">
        <v>568</v>
      </c>
      <c r="U27">
        <v>0</v>
      </c>
      <c r="V27" s="14" t="s">
        <v>569</v>
      </c>
      <c r="W27" s="14">
        <v>0</v>
      </c>
      <c r="X27" s="14">
        <v>6</v>
      </c>
      <c r="Y27" s="14">
        <v>0</v>
      </c>
      <c r="Z27" s="14">
        <v>1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1</v>
      </c>
      <c r="AI27" s="14">
        <v>0</v>
      </c>
      <c r="AJ27" s="14">
        <v>6</v>
      </c>
      <c r="AK27" s="14">
        <v>0</v>
      </c>
      <c r="AL27" s="14">
        <v>1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1</v>
      </c>
    </row>
    <row r="28" spans="1:46">
      <c r="A28" t="s">
        <v>1134</v>
      </c>
      <c r="B28" s="211" t="s">
        <v>1135</v>
      </c>
      <c r="C28" s="209">
        <v>10000</v>
      </c>
      <c r="D28" s="16" t="s">
        <v>1136</v>
      </c>
      <c r="E28" s="16">
        <v>41496</v>
      </c>
      <c r="F28" s="16">
        <v>41504</v>
      </c>
      <c r="G28" s="14" t="s">
        <v>133</v>
      </c>
      <c r="H28" s="14">
        <v>1</v>
      </c>
      <c r="I28" s="14">
        <v>0</v>
      </c>
      <c r="J28" s="14">
        <v>1</v>
      </c>
      <c r="K28" s="3">
        <v>0</v>
      </c>
      <c r="L28" s="14">
        <v>0</v>
      </c>
      <c r="M28" s="14">
        <v>0</v>
      </c>
      <c r="N28" s="14">
        <v>1</v>
      </c>
      <c r="O28" s="14">
        <v>6</v>
      </c>
      <c r="P28" s="14">
        <v>1</v>
      </c>
      <c r="Q28" s="14">
        <v>0</v>
      </c>
      <c r="R28" s="14">
        <v>0</v>
      </c>
      <c r="S28" s="14">
        <v>6</v>
      </c>
      <c r="T28" s="14" t="s">
        <v>568</v>
      </c>
      <c r="U28">
        <v>0</v>
      </c>
      <c r="V28" s="14" t="s">
        <v>569</v>
      </c>
      <c r="W28" s="14">
        <v>0</v>
      </c>
      <c r="X28" s="14">
        <v>6</v>
      </c>
      <c r="Y28" s="14">
        <v>0</v>
      </c>
      <c r="Z28" s="14">
        <v>1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1</v>
      </c>
      <c r="AI28" s="14">
        <v>0</v>
      </c>
      <c r="AJ28" s="14">
        <v>6</v>
      </c>
      <c r="AK28" s="14">
        <v>0</v>
      </c>
      <c r="AL28" s="14">
        <v>1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1</v>
      </c>
    </row>
    <row r="29" spans="1:46">
      <c r="A29" t="s">
        <v>1137</v>
      </c>
      <c r="B29" s="211" t="s">
        <v>1138</v>
      </c>
      <c r="C29" s="209">
        <v>2000</v>
      </c>
      <c r="D29" s="16" t="s">
        <v>1139</v>
      </c>
      <c r="E29" s="16">
        <v>41499</v>
      </c>
      <c r="F29" s="16">
        <v>41503</v>
      </c>
      <c r="G29" s="14" t="s">
        <v>133</v>
      </c>
      <c r="H29" s="14">
        <v>0</v>
      </c>
      <c r="I29" s="14">
        <v>0</v>
      </c>
      <c r="J29" s="14">
        <v>0</v>
      </c>
      <c r="K29" s="3">
        <v>0</v>
      </c>
      <c r="L29" s="14">
        <v>0</v>
      </c>
      <c r="M29" s="14">
        <v>0</v>
      </c>
      <c r="N29" s="14">
        <v>0</v>
      </c>
      <c r="O29" s="14">
        <v>3</v>
      </c>
      <c r="P29" s="14">
        <v>0</v>
      </c>
      <c r="Q29" s="14">
        <v>0</v>
      </c>
      <c r="R29" s="14">
        <v>0</v>
      </c>
      <c r="S29" s="14">
        <v>3</v>
      </c>
      <c r="T29" s="14" t="s">
        <v>568</v>
      </c>
      <c r="U29">
        <v>0</v>
      </c>
      <c r="V29" s="14" t="s">
        <v>569</v>
      </c>
      <c r="W29" s="14">
        <v>0</v>
      </c>
      <c r="X29" s="14">
        <v>3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3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</row>
    <row r="30" spans="1:46">
      <c r="A30" t="s">
        <v>1140</v>
      </c>
      <c r="B30" s="211" t="s">
        <v>1141</v>
      </c>
      <c r="C30" s="209">
        <v>0</v>
      </c>
      <c r="D30" s="16" t="s">
        <v>1142</v>
      </c>
      <c r="E30" s="16">
        <v>41516</v>
      </c>
      <c r="F30" s="16">
        <v>41517</v>
      </c>
      <c r="G30" s="14" t="s">
        <v>133</v>
      </c>
      <c r="H30" s="14">
        <v>0</v>
      </c>
      <c r="I30" s="14">
        <v>0</v>
      </c>
      <c r="J30" s="14">
        <v>0</v>
      </c>
      <c r="K30" s="3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 t="s">
        <v>568</v>
      </c>
      <c r="U30">
        <v>0</v>
      </c>
      <c r="V30" s="14" t="s">
        <v>569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</row>
    <row r="31" spans="1:46">
      <c r="A31" t="s">
        <v>1143</v>
      </c>
      <c r="B31" s="211" t="s">
        <v>1144</v>
      </c>
      <c r="C31" s="209">
        <v>4000</v>
      </c>
      <c r="D31" s="16" t="s">
        <v>1145</v>
      </c>
      <c r="E31" s="16">
        <v>41521</v>
      </c>
      <c r="F31" s="16">
        <v>41525</v>
      </c>
      <c r="G31" s="14" t="s">
        <v>133</v>
      </c>
      <c r="H31" s="14">
        <v>0</v>
      </c>
      <c r="I31" s="14">
        <v>0</v>
      </c>
      <c r="J31" s="14">
        <v>0</v>
      </c>
      <c r="K31" s="3">
        <v>0</v>
      </c>
      <c r="L31" s="14">
        <v>0</v>
      </c>
      <c r="M31" s="14">
        <v>0</v>
      </c>
      <c r="N31" s="14">
        <v>0</v>
      </c>
      <c r="O31" s="14">
        <v>5</v>
      </c>
      <c r="P31" s="14">
        <v>0</v>
      </c>
      <c r="Q31" s="14">
        <v>0</v>
      </c>
      <c r="R31" s="14">
        <v>0</v>
      </c>
      <c r="S31" s="14">
        <v>5</v>
      </c>
      <c r="T31" s="14" t="s">
        <v>568</v>
      </c>
      <c r="U31">
        <v>0</v>
      </c>
      <c r="V31" s="14" t="s">
        <v>569</v>
      </c>
      <c r="W31" s="14">
        <v>0</v>
      </c>
      <c r="X31" s="14">
        <v>5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5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</row>
    <row r="32" spans="1:46">
      <c r="A32" t="s">
        <v>1146</v>
      </c>
      <c r="B32" s="211" t="s">
        <v>1147</v>
      </c>
      <c r="C32" s="209">
        <v>44500</v>
      </c>
      <c r="D32" s="16" t="s">
        <v>1148</v>
      </c>
      <c r="E32" s="16">
        <v>41549</v>
      </c>
      <c r="F32" s="16">
        <v>41552</v>
      </c>
      <c r="G32" s="14" t="s">
        <v>133</v>
      </c>
      <c r="H32" s="14">
        <v>8</v>
      </c>
      <c r="I32" s="14">
        <v>0</v>
      </c>
      <c r="J32" s="14">
        <v>8</v>
      </c>
      <c r="K32" s="3">
        <v>0</v>
      </c>
      <c r="L32" s="14">
        <v>0</v>
      </c>
      <c r="M32" s="14">
        <v>0</v>
      </c>
      <c r="N32" s="14">
        <v>12</v>
      </c>
      <c r="O32" s="14">
        <v>48</v>
      </c>
      <c r="P32" s="14">
        <v>12</v>
      </c>
      <c r="Q32" s="14">
        <v>0</v>
      </c>
      <c r="R32" s="14">
        <v>0</v>
      </c>
      <c r="S32" s="14">
        <v>48</v>
      </c>
      <c r="T32" s="14" t="s">
        <v>568</v>
      </c>
      <c r="U32">
        <v>0</v>
      </c>
      <c r="V32" s="14" t="s">
        <v>569</v>
      </c>
      <c r="W32" s="14">
        <v>0</v>
      </c>
      <c r="X32" s="14">
        <v>48</v>
      </c>
      <c r="Y32" s="14">
        <v>0</v>
      </c>
      <c r="Z32" s="14">
        <v>8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12</v>
      </c>
      <c r="AI32" s="14">
        <v>0</v>
      </c>
      <c r="AJ32" s="14">
        <v>48</v>
      </c>
      <c r="AK32" s="14">
        <v>0</v>
      </c>
      <c r="AL32" s="14">
        <v>8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12</v>
      </c>
    </row>
    <row r="33" spans="1:46">
      <c r="A33" t="s">
        <v>1149</v>
      </c>
      <c r="B33" s="211" t="s">
        <v>1150</v>
      </c>
      <c r="C33" s="209">
        <v>6000</v>
      </c>
      <c r="D33" s="16" t="s">
        <v>1151</v>
      </c>
      <c r="E33" s="16">
        <v>41304</v>
      </c>
      <c r="F33" s="16">
        <v>41307</v>
      </c>
      <c r="G33" s="14" t="s">
        <v>133</v>
      </c>
      <c r="H33" s="14">
        <v>0</v>
      </c>
      <c r="I33" s="14">
        <v>0</v>
      </c>
      <c r="J33" s="14">
        <v>0</v>
      </c>
      <c r="K33" s="3">
        <v>0</v>
      </c>
      <c r="L33" s="14">
        <v>0</v>
      </c>
      <c r="M33" s="14">
        <v>0</v>
      </c>
      <c r="N33" s="14">
        <v>1</v>
      </c>
      <c r="O33" s="14">
        <v>6</v>
      </c>
      <c r="P33" s="14">
        <v>1</v>
      </c>
      <c r="Q33" s="14">
        <v>0</v>
      </c>
      <c r="R33" s="14">
        <v>0</v>
      </c>
      <c r="S33" s="14">
        <v>6</v>
      </c>
      <c r="T33" s="14" t="s">
        <v>568</v>
      </c>
      <c r="U33">
        <v>0</v>
      </c>
      <c r="V33" s="14" t="s">
        <v>569</v>
      </c>
      <c r="W33" s="14">
        <v>6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1</v>
      </c>
      <c r="AH33" s="14">
        <v>0</v>
      </c>
      <c r="AI33" s="14">
        <v>6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1</v>
      </c>
      <c r="AT33" s="14">
        <v>0</v>
      </c>
    </row>
    <row r="34" spans="1:46">
      <c r="A34" t="s">
        <v>1152</v>
      </c>
      <c r="B34" s="211" t="s">
        <v>212</v>
      </c>
      <c r="C34" s="209">
        <v>7000</v>
      </c>
      <c r="D34" s="16" t="s">
        <v>1153</v>
      </c>
      <c r="E34" s="16">
        <v>41306</v>
      </c>
      <c r="F34" s="16">
        <v>41307</v>
      </c>
      <c r="G34" s="14" t="s">
        <v>133</v>
      </c>
      <c r="H34" s="14">
        <v>1</v>
      </c>
      <c r="I34" s="14">
        <v>0</v>
      </c>
      <c r="J34" s="14">
        <v>1</v>
      </c>
      <c r="K34" s="3">
        <v>0</v>
      </c>
      <c r="L34" s="14">
        <v>0</v>
      </c>
      <c r="M34" s="14">
        <v>0</v>
      </c>
      <c r="N34" s="14">
        <v>1</v>
      </c>
      <c r="O34" s="14">
        <v>6</v>
      </c>
      <c r="P34" s="14">
        <v>1</v>
      </c>
      <c r="Q34" s="14">
        <v>0</v>
      </c>
      <c r="R34" s="14">
        <v>0</v>
      </c>
      <c r="S34" s="14">
        <v>6</v>
      </c>
      <c r="T34" s="14" t="s">
        <v>568</v>
      </c>
      <c r="U34">
        <v>0</v>
      </c>
      <c r="V34" s="14" t="s">
        <v>569</v>
      </c>
      <c r="W34" s="14">
        <v>6</v>
      </c>
      <c r="X34" s="14">
        <v>0</v>
      </c>
      <c r="Y34" s="14">
        <v>0</v>
      </c>
      <c r="Z34" s="14">
        <v>1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1</v>
      </c>
      <c r="AH34" s="14">
        <v>0</v>
      </c>
      <c r="AI34" s="14">
        <v>6</v>
      </c>
      <c r="AJ34" s="14">
        <v>0</v>
      </c>
      <c r="AK34" s="14">
        <v>0</v>
      </c>
      <c r="AL34" s="14">
        <v>1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1</v>
      </c>
      <c r="AT34" s="14">
        <v>0</v>
      </c>
    </row>
    <row r="35" spans="1:46">
      <c r="A35" t="s">
        <v>1154</v>
      </c>
      <c r="B35" s="211" t="s">
        <v>1155</v>
      </c>
      <c r="C35" s="209">
        <v>3600</v>
      </c>
      <c r="D35" s="16" t="s">
        <v>1156</v>
      </c>
      <c r="E35" s="16">
        <v>41313</v>
      </c>
      <c r="F35" s="16">
        <v>41315</v>
      </c>
      <c r="G35" s="14" t="s">
        <v>133</v>
      </c>
      <c r="H35" s="14">
        <v>1</v>
      </c>
      <c r="I35" s="14">
        <v>0</v>
      </c>
      <c r="J35" s="14">
        <v>1</v>
      </c>
      <c r="K35" s="3">
        <v>0</v>
      </c>
      <c r="L35" s="14">
        <v>0</v>
      </c>
      <c r="M35" s="14">
        <v>0</v>
      </c>
      <c r="N35" s="14">
        <v>1</v>
      </c>
      <c r="O35" s="14">
        <v>5</v>
      </c>
      <c r="P35" s="14">
        <v>1</v>
      </c>
      <c r="Q35" s="14">
        <v>0</v>
      </c>
      <c r="R35" s="14">
        <v>0</v>
      </c>
      <c r="S35" s="14">
        <v>5</v>
      </c>
      <c r="T35" s="14" t="s">
        <v>568</v>
      </c>
      <c r="U35">
        <v>0</v>
      </c>
      <c r="V35" s="14" t="s">
        <v>569</v>
      </c>
      <c r="W35" s="14">
        <v>5</v>
      </c>
      <c r="X35" s="14">
        <v>0</v>
      </c>
      <c r="Y35" s="14">
        <v>1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1</v>
      </c>
      <c r="AH35" s="14">
        <v>0</v>
      </c>
      <c r="AI35" s="14">
        <v>5</v>
      </c>
      <c r="AJ35" s="14">
        <v>0</v>
      </c>
      <c r="AK35" s="14">
        <v>1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1</v>
      </c>
      <c r="AT35" s="14">
        <v>0</v>
      </c>
    </row>
    <row r="36" spans="1:46">
      <c r="A36" t="s">
        <v>1157</v>
      </c>
      <c r="B36" s="211" t="s">
        <v>1158</v>
      </c>
      <c r="C36" s="209">
        <v>15240</v>
      </c>
      <c r="D36" s="16" t="s">
        <v>1159</v>
      </c>
      <c r="E36" s="16">
        <v>41332</v>
      </c>
      <c r="F36" s="16">
        <v>41336</v>
      </c>
      <c r="G36" s="14" t="s">
        <v>133</v>
      </c>
      <c r="H36" s="14">
        <v>3</v>
      </c>
      <c r="I36" s="14">
        <v>0</v>
      </c>
      <c r="J36" s="14">
        <v>3</v>
      </c>
      <c r="K36" s="3">
        <v>0</v>
      </c>
      <c r="L36" s="14">
        <v>0</v>
      </c>
      <c r="M36" s="14">
        <v>0</v>
      </c>
      <c r="N36" s="14">
        <v>2</v>
      </c>
      <c r="O36" s="14">
        <v>8</v>
      </c>
      <c r="P36" s="14">
        <v>2</v>
      </c>
      <c r="Q36" s="14">
        <v>0</v>
      </c>
      <c r="R36" s="14">
        <v>0</v>
      </c>
      <c r="S36" s="14">
        <v>8</v>
      </c>
      <c r="T36" s="14" t="s">
        <v>568</v>
      </c>
      <c r="U36">
        <v>0</v>
      </c>
      <c r="V36" s="14" t="s">
        <v>569</v>
      </c>
      <c r="W36" s="14">
        <v>8</v>
      </c>
      <c r="X36" s="14">
        <v>0</v>
      </c>
      <c r="Y36" s="14">
        <v>1</v>
      </c>
      <c r="Z36" s="14">
        <v>2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2</v>
      </c>
      <c r="AH36" s="14">
        <v>0</v>
      </c>
      <c r="AI36" s="14">
        <v>8</v>
      </c>
      <c r="AJ36" s="14">
        <v>0</v>
      </c>
      <c r="AK36" s="14">
        <v>1</v>
      </c>
      <c r="AL36" s="14">
        <v>2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2</v>
      </c>
      <c r="AT36" s="14">
        <v>0</v>
      </c>
    </row>
    <row r="37" spans="1:46">
      <c r="A37" t="s">
        <v>1160</v>
      </c>
      <c r="B37" s="211" t="s">
        <v>1161</v>
      </c>
      <c r="C37" s="209">
        <v>5750</v>
      </c>
      <c r="D37" s="16" t="s">
        <v>1162</v>
      </c>
      <c r="E37" s="16">
        <v>41346</v>
      </c>
      <c r="F37" s="16">
        <v>41349</v>
      </c>
      <c r="G37" s="14" t="s">
        <v>133</v>
      </c>
      <c r="H37" s="14">
        <v>1</v>
      </c>
      <c r="I37" s="14">
        <v>0</v>
      </c>
      <c r="J37" s="14">
        <v>1</v>
      </c>
      <c r="K37" s="3">
        <v>0</v>
      </c>
      <c r="L37" s="14">
        <v>0</v>
      </c>
      <c r="M37" s="14">
        <v>0</v>
      </c>
      <c r="N37" s="14">
        <v>1</v>
      </c>
      <c r="O37" s="14">
        <v>3</v>
      </c>
      <c r="P37" s="14">
        <v>1</v>
      </c>
      <c r="Q37" s="14">
        <v>0</v>
      </c>
      <c r="R37" s="14">
        <v>0</v>
      </c>
      <c r="S37" s="14">
        <v>3</v>
      </c>
      <c r="T37" s="14" t="s">
        <v>568</v>
      </c>
      <c r="U37">
        <v>0</v>
      </c>
      <c r="V37" s="14" t="s">
        <v>569</v>
      </c>
      <c r="W37" s="14">
        <v>3</v>
      </c>
      <c r="X37" s="14">
        <v>0</v>
      </c>
      <c r="Y37" s="14">
        <v>1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1</v>
      </c>
      <c r="AH37" s="14">
        <v>0</v>
      </c>
      <c r="AI37" s="14">
        <v>3</v>
      </c>
      <c r="AJ37" s="14">
        <v>0</v>
      </c>
      <c r="AK37" s="14">
        <v>1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1</v>
      </c>
      <c r="AT37" s="14">
        <v>0</v>
      </c>
    </row>
    <row r="38" spans="1:46">
      <c r="A38" t="s">
        <v>1163</v>
      </c>
      <c r="B38" s="211" t="s">
        <v>1164</v>
      </c>
      <c r="C38" s="209">
        <v>16000</v>
      </c>
      <c r="D38" s="16" t="s">
        <v>1165</v>
      </c>
      <c r="E38" s="16">
        <v>41361</v>
      </c>
      <c r="F38" s="16">
        <v>41365</v>
      </c>
      <c r="G38" s="14" t="s">
        <v>133</v>
      </c>
      <c r="H38" s="14">
        <v>1</v>
      </c>
      <c r="I38" s="14">
        <v>0</v>
      </c>
      <c r="J38" s="14">
        <v>1</v>
      </c>
      <c r="K38" s="3">
        <v>0</v>
      </c>
      <c r="L38" s="14">
        <v>0</v>
      </c>
      <c r="M38" s="14">
        <v>0</v>
      </c>
      <c r="N38" s="14">
        <v>1</v>
      </c>
      <c r="O38" s="14">
        <v>8</v>
      </c>
      <c r="P38" s="14">
        <v>1</v>
      </c>
      <c r="Q38" s="14">
        <v>0</v>
      </c>
      <c r="R38" s="14">
        <v>0</v>
      </c>
      <c r="S38" s="14">
        <v>8</v>
      </c>
      <c r="T38" s="14" t="s">
        <v>568</v>
      </c>
      <c r="U38">
        <v>0</v>
      </c>
      <c r="V38" s="14" t="s">
        <v>569</v>
      </c>
      <c r="W38" s="14">
        <v>8</v>
      </c>
      <c r="X38" s="14">
        <v>0</v>
      </c>
      <c r="Y38" s="14">
        <v>0</v>
      </c>
      <c r="Z38" s="14">
        <v>1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1</v>
      </c>
      <c r="AH38" s="14">
        <v>0</v>
      </c>
      <c r="AI38" s="14">
        <v>8</v>
      </c>
      <c r="AJ38" s="14">
        <v>0</v>
      </c>
      <c r="AK38" s="14">
        <v>0</v>
      </c>
      <c r="AL38" s="14">
        <v>1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1</v>
      </c>
      <c r="AT38" s="14">
        <v>0</v>
      </c>
    </row>
    <row r="39" spans="1:46">
      <c r="A39" t="s">
        <v>1166</v>
      </c>
      <c r="B39" s="211" t="s">
        <v>1167</v>
      </c>
      <c r="C39" s="209">
        <v>5150</v>
      </c>
      <c r="D39" s="16" t="s">
        <v>1168</v>
      </c>
      <c r="E39" s="16">
        <v>41376</v>
      </c>
      <c r="F39" s="16">
        <v>41378</v>
      </c>
      <c r="G39" s="14" t="s">
        <v>133</v>
      </c>
      <c r="H39" s="14">
        <v>2</v>
      </c>
      <c r="I39" s="14">
        <v>0</v>
      </c>
      <c r="J39" s="14">
        <v>2</v>
      </c>
      <c r="K39" s="3">
        <v>0</v>
      </c>
      <c r="L39" s="14">
        <v>0</v>
      </c>
      <c r="M39" s="14">
        <v>0</v>
      </c>
      <c r="N39" s="14">
        <v>1</v>
      </c>
      <c r="O39" s="14">
        <v>5</v>
      </c>
      <c r="P39" s="14">
        <v>1</v>
      </c>
      <c r="Q39" s="14">
        <v>0</v>
      </c>
      <c r="R39" s="14">
        <v>0</v>
      </c>
      <c r="S39" s="14">
        <v>5</v>
      </c>
      <c r="T39" s="14" t="s">
        <v>568</v>
      </c>
      <c r="U39">
        <v>0</v>
      </c>
      <c r="V39" s="14" t="s">
        <v>569</v>
      </c>
      <c r="W39" s="14">
        <v>5</v>
      </c>
      <c r="X39" s="14">
        <v>0</v>
      </c>
      <c r="Y39" s="14">
        <v>1</v>
      </c>
      <c r="Z39" s="14">
        <v>1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1</v>
      </c>
      <c r="AH39" s="14">
        <v>0</v>
      </c>
      <c r="AI39" s="14">
        <v>5</v>
      </c>
      <c r="AJ39" s="14">
        <v>0</v>
      </c>
      <c r="AK39" s="14">
        <v>1</v>
      </c>
      <c r="AL39" s="14">
        <v>1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1</v>
      </c>
      <c r="AT39" s="14">
        <v>0</v>
      </c>
    </row>
    <row r="40" spans="1:46">
      <c r="A40" t="s">
        <v>1169</v>
      </c>
      <c r="B40" s="211" t="s">
        <v>1170</v>
      </c>
      <c r="C40" s="209">
        <v>10450</v>
      </c>
      <c r="D40" s="16" t="s">
        <v>1171</v>
      </c>
      <c r="E40" s="16">
        <v>41404</v>
      </c>
      <c r="F40" s="16">
        <v>41406</v>
      </c>
      <c r="G40" s="14" t="s">
        <v>133</v>
      </c>
      <c r="H40" s="14">
        <v>4</v>
      </c>
      <c r="I40" s="14">
        <v>0</v>
      </c>
      <c r="J40" s="14">
        <v>4</v>
      </c>
      <c r="K40" s="3">
        <v>0</v>
      </c>
      <c r="L40" s="14">
        <v>0</v>
      </c>
      <c r="M40" s="14">
        <v>1</v>
      </c>
      <c r="N40" s="14">
        <v>2</v>
      </c>
      <c r="O40" s="14">
        <v>5</v>
      </c>
      <c r="P40" s="14">
        <v>2</v>
      </c>
      <c r="Q40" s="14">
        <v>1</v>
      </c>
      <c r="R40" s="14">
        <v>0</v>
      </c>
      <c r="S40" s="14">
        <v>5</v>
      </c>
      <c r="T40" s="14" t="s">
        <v>568</v>
      </c>
      <c r="U40">
        <v>0</v>
      </c>
      <c r="V40" s="14" t="s">
        <v>569</v>
      </c>
      <c r="W40" s="14">
        <v>5</v>
      </c>
      <c r="X40" s="14">
        <v>0</v>
      </c>
      <c r="Y40" s="14">
        <v>2</v>
      </c>
      <c r="Z40" s="14">
        <v>2</v>
      </c>
      <c r="AA40" s="14">
        <v>0</v>
      </c>
      <c r="AB40" s="14">
        <v>0</v>
      </c>
      <c r="AC40" s="14">
        <v>0</v>
      </c>
      <c r="AD40" s="14">
        <v>0</v>
      </c>
      <c r="AE40" s="14">
        <v>1</v>
      </c>
      <c r="AF40" s="14">
        <v>0</v>
      </c>
      <c r="AG40" s="14">
        <v>2</v>
      </c>
      <c r="AH40" s="14">
        <v>0</v>
      </c>
      <c r="AI40" s="14">
        <v>5</v>
      </c>
      <c r="AJ40" s="14">
        <v>0</v>
      </c>
      <c r="AK40" s="14">
        <v>2</v>
      </c>
      <c r="AL40" s="14">
        <v>2</v>
      </c>
      <c r="AM40" s="14">
        <v>0</v>
      </c>
      <c r="AN40" s="14">
        <v>0</v>
      </c>
      <c r="AO40" s="14">
        <v>0</v>
      </c>
      <c r="AP40" s="14">
        <v>0</v>
      </c>
      <c r="AQ40" s="14">
        <v>1</v>
      </c>
      <c r="AR40" s="14">
        <v>0</v>
      </c>
      <c r="AS40" s="14">
        <v>2</v>
      </c>
      <c r="AT40" s="14">
        <v>0</v>
      </c>
    </row>
    <row r="41" spans="1:46">
      <c r="A41" t="s">
        <v>1172</v>
      </c>
      <c r="B41" s="211" t="s">
        <v>1173</v>
      </c>
      <c r="C41" s="209">
        <v>3375</v>
      </c>
      <c r="D41" s="16" t="s">
        <v>1174</v>
      </c>
      <c r="E41" s="16">
        <v>41417</v>
      </c>
      <c r="F41" s="16">
        <v>41420</v>
      </c>
      <c r="G41" s="14" t="s">
        <v>133</v>
      </c>
      <c r="H41" s="14">
        <v>0</v>
      </c>
      <c r="I41" s="14">
        <v>0</v>
      </c>
      <c r="J41" s="14">
        <v>0</v>
      </c>
      <c r="K41" s="3">
        <v>0</v>
      </c>
      <c r="L41" s="14">
        <v>0</v>
      </c>
      <c r="M41" s="14">
        <v>0</v>
      </c>
      <c r="N41" s="14">
        <v>1</v>
      </c>
      <c r="O41" s="14">
        <v>3</v>
      </c>
      <c r="P41" s="14">
        <v>1</v>
      </c>
      <c r="Q41" s="14">
        <v>0</v>
      </c>
      <c r="R41" s="14">
        <v>0</v>
      </c>
      <c r="S41" s="14">
        <v>3</v>
      </c>
      <c r="T41" s="14" t="s">
        <v>568</v>
      </c>
      <c r="U41">
        <v>0</v>
      </c>
      <c r="V41" s="14" t="s">
        <v>569</v>
      </c>
      <c r="W41" s="14">
        <v>3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1</v>
      </c>
      <c r="AH41" s="14">
        <v>0</v>
      </c>
      <c r="AI41" s="14">
        <v>3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1</v>
      </c>
      <c r="AT41" s="14">
        <v>0</v>
      </c>
    </row>
    <row r="42" spans="1:46">
      <c r="A42" t="s">
        <v>1175</v>
      </c>
      <c r="B42" s="211" t="s">
        <v>1176</v>
      </c>
      <c r="C42" s="209">
        <v>14530</v>
      </c>
      <c r="D42" s="16" t="s">
        <v>1177</v>
      </c>
      <c r="E42" s="16">
        <v>41424</v>
      </c>
      <c r="F42" s="16">
        <v>41427</v>
      </c>
      <c r="G42" s="14" t="s">
        <v>133</v>
      </c>
      <c r="H42" s="14">
        <v>5</v>
      </c>
      <c r="I42" s="14">
        <v>0</v>
      </c>
      <c r="J42" s="14">
        <v>5</v>
      </c>
      <c r="K42" s="3">
        <v>0</v>
      </c>
      <c r="L42" s="14">
        <v>0</v>
      </c>
      <c r="M42" s="14">
        <v>2</v>
      </c>
      <c r="N42" s="14">
        <v>1</v>
      </c>
      <c r="O42" s="14">
        <v>5</v>
      </c>
      <c r="P42" s="14">
        <v>1</v>
      </c>
      <c r="Q42" s="14">
        <v>2</v>
      </c>
      <c r="R42" s="14">
        <v>0</v>
      </c>
      <c r="S42" s="14">
        <v>5</v>
      </c>
      <c r="T42" s="14" t="s">
        <v>568</v>
      </c>
      <c r="U42">
        <v>0</v>
      </c>
      <c r="V42" s="14" t="s">
        <v>569</v>
      </c>
      <c r="W42" s="14">
        <v>5</v>
      </c>
      <c r="X42" s="14">
        <v>0</v>
      </c>
      <c r="Y42" s="14">
        <v>2</v>
      </c>
      <c r="Z42" s="14">
        <v>3</v>
      </c>
      <c r="AA42" s="14">
        <v>0</v>
      </c>
      <c r="AB42" s="14">
        <v>0</v>
      </c>
      <c r="AC42" s="14">
        <v>0</v>
      </c>
      <c r="AD42" s="14">
        <v>0</v>
      </c>
      <c r="AE42" s="14">
        <v>2</v>
      </c>
      <c r="AF42" s="14">
        <v>0</v>
      </c>
      <c r="AG42" s="14">
        <v>1</v>
      </c>
      <c r="AH42" s="14">
        <v>0</v>
      </c>
      <c r="AI42" s="14">
        <v>5</v>
      </c>
      <c r="AJ42" s="14">
        <v>0</v>
      </c>
      <c r="AK42" s="14">
        <v>2</v>
      </c>
      <c r="AL42" s="14">
        <v>3</v>
      </c>
      <c r="AM42" s="14">
        <v>0</v>
      </c>
      <c r="AN42" s="14">
        <v>0</v>
      </c>
      <c r="AO42" s="14">
        <v>0</v>
      </c>
      <c r="AP42" s="14">
        <v>0</v>
      </c>
      <c r="AQ42" s="14">
        <v>2</v>
      </c>
      <c r="AR42" s="14">
        <v>0</v>
      </c>
      <c r="AS42" s="14">
        <v>1</v>
      </c>
      <c r="AT42" s="14">
        <v>0</v>
      </c>
    </row>
    <row r="43" spans="1:46">
      <c r="A43" t="s">
        <v>1178</v>
      </c>
      <c r="B43" s="211" t="s">
        <v>1179</v>
      </c>
      <c r="C43" s="209">
        <v>9880</v>
      </c>
      <c r="D43" s="16" t="s">
        <v>1180</v>
      </c>
      <c r="E43" s="16">
        <v>41436</v>
      </c>
      <c r="F43" s="16">
        <v>41440</v>
      </c>
      <c r="G43" s="14" t="s">
        <v>133</v>
      </c>
      <c r="H43" s="14">
        <v>1</v>
      </c>
      <c r="I43" s="14">
        <v>0</v>
      </c>
      <c r="J43" s="14">
        <v>1</v>
      </c>
      <c r="K43" s="3">
        <v>0</v>
      </c>
      <c r="L43" s="14">
        <v>0</v>
      </c>
      <c r="M43" s="14">
        <v>0</v>
      </c>
      <c r="N43" s="14">
        <v>1</v>
      </c>
      <c r="O43" s="14">
        <v>6</v>
      </c>
      <c r="P43" s="14">
        <v>1</v>
      </c>
      <c r="Q43" s="14">
        <v>0</v>
      </c>
      <c r="R43" s="14">
        <v>0</v>
      </c>
      <c r="S43" s="14">
        <v>6</v>
      </c>
      <c r="T43" s="14" t="s">
        <v>568</v>
      </c>
      <c r="U43">
        <v>0</v>
      </c>
      <c r="V43" s="14" t="s">
        <v>569</v>
      </c>
      <c r="W43" s="14">
        <v>6</v>
      </c>
      <c r="X43" s="14">
        <v>0</v>
      </c>
      <c r="Y43" s="14">
        <v>1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1</v>
      </c>
      <c r="AH43" s="14">
        <v>0</v>
      </c>
      <c r="AI43" s="14">
        <v>6</v>
      </c>
      <c r="AJ43" s="14">
        <v>0</v>
      </c>
      <c r="AK43" s="14">
        <v>1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1</v>
      </c>
      <c r="AT43" s="14">
        <v>0</v>
      </c>
    </row>
    <row r="44" spans="1:46">
      <c r="A44" t="s">
        <v>1181</v>
      </c>
      <c r="B44" s="211" t="s">
        <v>1182</v>
      </c>
      <c r="C44" s="209">
        <v>2500</v>
      </c>
      <c r="D44" s="16" t="s">
        <v>1183</v>
      </c>
      <c r="E44" s="16">
        <v>41453</v>
      </c>
      <c r="F44" s="16">
        <v>41454</v>
      </c>
      <c r="G44" s="14" t="s">
        <v>133</v>
      </c>
      <c r="H44" s="14">
        <v>0</v>
      </c>
      <c r="I44" s="14">
        <v>0</v>
      </c>
      <c r="J44" s="14">
        <v>0</v>
      </c>
      <c r="K44" s="3">
        <v>0</v>
      </c>
      <c r="L44" s="14">
        <v>0</v>
      </c>
      <c r="M44" s="14">
        <v>0</v>
      </c>
      <c r="N44" s="14">
        <v>0</v>
      </c>
      <c r="O44" s="14">
        <v>2</v>
      </c>
      <c r="P44" s="14">
        <v>0</v>
      </c>
      <c r="Q44" s="14">
        <v>0</v>
      </c>
      <c r="R44" s="14">
        <v>0</v>
      </c>
      <c r="S44" s="14">
        <v>2</v>
      </c>
      <c r="T44" s="14" t="s">
        <v>568</v>
      </c>
      <c r="U44">
        <v>0</v>
      </c>
      <c r="V44" s="14" t="s">
        <v>569</v>
      </c>
      <c r="W44" s="14">
        <v>2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2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</row>
    <row r="45" spans="1:46">
      <c r="A45" t="s">
        <v>1184</v>
      </c>
      <c r="B45" s="211" t="s">
        <v>1185</v>
      </c>
      <c r="C45" s="209">
        <v>5000</v>
      </c>
      <c r="D45" s="16" t="s">
        <v>1186</v>
      </c>
      <c r="E45" s="16">
        <v>41459</v>
      </c>
      <c r="F45" s="16">
        <v>41462</v>
      </c>
      <c r="G45" s="14" t="s">
        <v>133</v>
      </c>
      <c r="H45" s="14">
        <v>0</v>
      </c>
      <c r="I45" s="14">
        <v>0</v>
      </c>
      <c r="J45" s="14">
        <v>0</v>
      </c>
      <c r="K45" s="3">
        <v>0</v>
      </c>
      <c r="L45" s="14">
        <v>0</v>
      </c>
      <c r="M45" s="14">
        <v>0</v>
      </c>
      <c r="N45" s="14">
        <v>1</v>
      </c>
      <c r="O45" s="14">
        <v>4</v>
      </c>
      <c r="P45" s="14">
        <v>1</v>
      </c>
      <c r="Q45" s="14">
        <v>0</v>
      </c>
      <c r="R45" s="14">
        <v>0</v>
      </c>
      <c r="S45" s="14">
        <v>4</v>
      </c>
      <c r="T45" s="14" t="s">
        <v>568</v>
      </c>
      <c r="U45">
        <v>0</v>
      </c>
      <c r="V45" s="14" t="s">
        <v>569</v>
      </c>
      <c r="W45" s="14">
        <v>4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1</v>
      </c>
      <c r="AH45" s="14">
        <v>0</v>
      </c>
      <c r="AI45" s="14">
        <v>4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1</v>
      </c>
      <c r="AT45" s="14">
        <v>0</v>
      </c>
    </row>
    <row r="46" spans="1:46">
      <c r="A46" t="s">
        <v>1187</v>
      </c>
      <c r="B46" s="211" t="s">
        <v>1188</v>
      </c>
      <c r="C46" s="209">
        <v>4550</v>
      </c>
      <c r="D46" s="16" t="s">
        <v>1189</v>
      </c>
      <c r="E46" s="16">
        <v>41348</v>
      </c>
      <c r="F46" s="16">
        <v>41350</v>
      </c>
      <c r="G46" s="14" t="s">
        <v>133</v>
      </c>
      <c r="H46" s="14">
        <v>2</v>
      </c>
      <c r="I46" s="14">
        <v>0</v>
      </c>
      <c r="J46" s="14">
        <v>2</v>
      </c>
      <c r="K46" s="3">
        <v>0</v>
      </c>
      <c r="L46" s="14">
        <v>0</v>
      </c>
      <c r="M46" s="14">
        <v>0</v>
      </c>
      <c r="N46" s="14">
        <v>1</v>
      </c>
      <c r="O46" s="14">
        <v>5</v>
      </c>
      <c r="P46" s="14">
        <v>1</v>
      </c>
      <c r="Q46" s="14">
        <v>0</v>
      </c>
      <c r="R46" s="14">
        <v>0</v>
      </c>
      <c r="S46" s="14">
        <v>5</v>
      </c>
      <c r="T46" s="14" t="s">
        <v>568</v>
      </c>
      <c r="U46">
        <v>0</v>
      </c>
      <c r="V46" s="14" t="s">
        <v>569</v>
      </c>
      <c r="W46" s="14">
        <v>5</v>
      </c>
      <c r="X46" s="14">
        <v>0</v>
      </c>
      <c r="Y46" s="14">
        <v>1</v>
      </c>
      <c r="Z46" s="14">
        <v>1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1</v>
      </c>
      <c r="AH46" s="14">
        <v>0</v>
      </c>
      <c r="AI46" s="14">
        <v>5</v>
      </c>
      <c r="AJ46" s="14">
        <v>0</v>
      </c>
      <c r="AK46" s="14">
        <v>1</v>
      </c>
      <c r="AL46" s="14">
        <v>1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1</v>
      </c>
      <c r="AT46" s="14">
        <v>0</v>
      </c>
    </row>
    <row r="47" spans="1:46">
      <c r="A47" t="s">
        <v>1190</v>
      </c>
      <c r="B47" s="211" t="s">
        <v>1191</v>
      </c>
      <c r="C47" s="209">
        <v>20000</v>
      </c>
      <c r="D47" s="16" t="s">
        <v>1192</v>
      </c>
      <c r="E47" s="16">
        <v>41464</v>
      </c>
      <c r="F47" s="16">
        <v>41468</v>
      </c>
      <c r="G47" s="14" t="s">
        <v>133</v>
      </c>
      <c r="H47" s="14">
        <v>1</v>
      </c>
      <c r="I47" s="14">
        <v>0</v>
      </c>
      <c r="J47" s="14">
        <v>1</v>
      </c>
      <c r="K47" s="3">
        <v>0</v>
      </c>
      <c r="L47" s="14">
        <v>0</v>
      </c>
      <c r="M47" s="14">
        <v>0</v>
      </c>
      <c r="N47" s="14">
        <v>1</v>
      </c>
      <c r="O47" s="14">
        <v>6</v>
      </c>
      <c r="P47" s="14">
        <v>1</v>
      </c>
      <c r="Q47" s="14">
        <v>0</v>
      </c>
      <c r="R47" s="14">
        <v>0</v>
      </c>
      <c r="S47" s="14">
        <v>6</v>
      </c>
      <c r="T47" s="14" t="s">
        <v>568</v>
      </c>
      <c r="U47">
        <v>0</v>
      </c>
      <c r="V47" s="14" t="s">
        <v>569</v>
      </c>
      <c r="W47" s="14">
        <v>6</v>
      </c>
      <c r="X47" s="14">
        <v>0</v>
      </c>
      <c r="Y47" s="14">
        <v>1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1</v>
      </c>
      <c r="AH47" s="14">
        <v>0</v>
      </c>
      <c r="AI47" s="14">
        <v>6</v>
      </c>
      <c r="AJ47" s="14">
        <v>0</v>
      </c>
      <c r="AK47" s="14">
        <v>1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1</v>
      </c>
      <c r="AT47" s="14">
        <v>0</v>
      </c>
    </row>
    <row r="48" spans="1:46">
      <c r="A48" t="s">
        <v>1193</v>
      </c>
      <c r="B48" s="211" t="s">
        <v>232</v>
      </c>
      <c r="C48" s="209">
        <v>20000</v>
      </c>
      <c r="D48" s="16" t="s">
        <v>1194</v>
      </c>
      <c r="E48" s="16">
        <v>41464</v>
      </c>
      <c r="F48" s="16">
        <v>41468</v>
      </c>
      <c r="G48" s="14" t="s">
        <v>133</v>
      </c>
      <c r="H48" s="14">
        <v>2</v>
      </c>
      <c r="I48" s="14">
        <v>0</v>
      </c>
      <c r="J48" s="14">
        <v>2</v>
      </c>
      <c r="K48" s="3">
        <v>0</v>
      </c>
      <c r="L48" s="14">
        <v>0</v>
      </c>
      <c r="M48" s="14">
        <v>0</v>
      </c>
      <c r="N48" s="14">
        <v>1</v>
      </c>
      <c r="O48" s="14">
        <v>6</v>
      </c>
      <c r="P48" s="14">
        <v>1</v>
      </c>
      <c r="Q48" s="14">
        <v>0</v>
      </c>
      <c r="R48" s="14">
        <v>0</v>
      </c>
      <c r="S48" s="14">
        <v>6</v>
      </c>
      <c r="T48" s="14" t="s">
        <v>568</v>
      </c>
      <c r="U48">
        <v>0</v>
      </c>
      <c r="V48" s="14" t="s">
        <v>569</v>
      </c>
      <c r="W48" s="14">
        <v>6</v>
      </c>
      <c r="X48" s="14">
        <v>0</v>
      </c>
      <c r="Y48" s="14">
        <v>1</v>
      </c>
      <c r="Z48" s="14">
        <v>1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1</v>
      </c>
      <c r="AH48" s="14">
        <v>0</v>
      </c>
      <c r="AI48" s="14">
        <v>6</v>
      </c>
      <c r="AJ48" s="14">
        <v>0</v>
      </c>
      <c r="AK48" s="14">
        <v>1</v>
      </c>
      <c r="AL48" s="14">
        <v>1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1</v>
      </c>
      <c r="AT48" s="14">
        <v>0</v>
      </c>
    </row>
    <row r="49" spans="1:46">
      <c r="A49" t="s">
        <v>1195</v>
      </c>
      <c r="B49" s="211" t="s">
        <v>1196</v>
      </c>
      <c r="C49" s="209">
        <v>1200</v>
      </c>
      <c r="D49" s="16" t="s">
        <v>1197</v>
      </c>
      <c r="E49" s="16">
        <v>41467</v>
      </c>
      <c r="F49" s="16">
        <v>41469</v>
      </c>
      <c r="G49" s="14" t="s">
        <v>133</v>
      </c>
      <c r="H49" s="14">
        <v>0</v>
      </c>
      <c r="I49" s="14">
        <v>0</v>
      </c>
      <c r="J49" s="14">
        <v>0</v>
      </c>
      <c r="K49" s="3">
        <v>0</v>
      </c>
      <c r="L49" s="14">
        <v>0</v>
      </c>
      <c r="M49" s="14">
        <v>0</v>
      </c>
      <c r="N49" s="14">
        <v>0</v>
      </c>
      <c r="O49" s="14">
        <v>2</v>
      </c>
      <c r="P49" s="14">
        <v>0</v>
      </c>
      <c r="Q49" s="14">
        <v>0</v>
      </c>
      <c r="R49" s="14">
        <v>0</v>
      </c>
      <c r="S49" s="14">
        <v>2</v>
      </c>
      <c r="T49" s="14" t="s">
        <v>568</v>
      </c>
      <c r="U49">
        <v>0</v>
      </c>
      <c r="V49" s="14" t="s">
        <v>569</v>
      </c>
      <c r="W49" s="14">
        <v>2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2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</row>
    <row r="50" spans="1:46">
      <c r="A50" t="s">
        <v>1198</v>
      </c>
      <c r="B50" s="211" t="s">
        <v>1199</v>
      </c>
      <c r="C50" s="209">
        <v>2500</v>
      </c>
      <c r="D50" s="16" t="s">
        <v>1200</v>
      </c>
      <c r="E50" s="16">
        <v>41473</v>
      </c>
      <c r="F50" s="16">
        <v>41476</v>
      </c>
      <c r="G50" s="14" t="s">
        <v>133</v>
      </c>
      <c r="H50" s="14">
        <v>0</v>
      </c>
      <c r="I50" s="14">
        <v>0</v>
      </c>
      <c r="J50" s="14">
        <v>0</v>
      </c>
      <c r="K50" s="3">
        <v>0</v>
      </c>
      <c r="L50" s="14">
        <v>0</v>
      </c>
      <c r="M50" s="14">
        <v>0</v>
      </c>
      <c r="N50" s="14">
        <v>1</v>
      </c>
      <c r="O50" s="14">
        <v>4</v>
      </c>
      <c r="P50" s="14">
        <v>1</v>
      </c>
      <c r="Q50" s="14">
        <v>0</v>
      </c>
      <c r="R50" s="14">
        <v>0</v>
      </c>
      <c r="S50" s="14">
        <v>4</v>
      </c>
      <c r="T50" s="14" t="s">
        <v>568</v>
      </c>
      <c r="U50">
        <v>0</v>
      </c>
      <c r="V50" s="14" t="s">
        <v>569</v>
      </c>
      <c r="W50" s="14">
        <v>4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1</v>
      </c>
      <c r="AH50" s="14">
        <v>0</v>
      </c>
      <c r="AI50" s="14">
        <v>4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1</v>
      </c>
      <c r="AT50" s="14">
        <v>0</v>
      </c>
    </row>
    <row r="51" spans="1:46">
      <c r="A51" t="s">
        <v>1201</v>
      </c>
      <c r="B51" s="210" t="s">
        <v>1202</v>
      </c>
      <c r="C51" s="209">
        <v>14700</v>
      </c>
      <c r="D51" s="16" t="s">
        <v>1203</v>
      </c>
      <c r="E51" s="16">
        <v>41479</v>
      </c>
      <c r="F51" s="16">
        <v>41482</v>
      </c>
      <c r="G51" s="14" t="s">
        <v>133</v>
      </c>
      <c r="H51" s="14">
        <v>1</v>
      </c>
      <c r="I51" s="14">
        <v>0</v>
      </c>
      <c r="J51" s="14">
        <v>1</v>
      </c>
      <c r="K51" s="3">
        <v>0</v>
      </c>
      <c r="L51" s="14">
        <v>0</v>
      </c>
      <c r="M51" s="14">
        <v>0</v>
      </c>
      <c r="N51" s="14">
        <v>1</v>
      </c>
      <c r="O51" s="14">
        <v>7</v>
      </c>
      <c r="P51" s="14">
        <v>1</v>
      </c>
      <c r="Q51" s="14">
        <v>0</v>
      </c>
      <c r="R51" s="14">
        <v>0</v>
      </c>
      <c r="S51" s="14">
        <v>7</v>
      </c>
      <c r="T51" s="14" t="s">
        <v>568</v>
      </c>
      <c r="U51">
        <v>0</v>
      </c>
      <c r="V51" s="14" t="s">
        <v>569</v>
      </c>
      <c r="W51" s="14">
        <v>7</v>
      </c>
      <c r="X51" s="14">
        <v>0</v>
      </c>
      <c r="Y51" s="14">
        <v>0</v>
      </c>
      <c r="Z51" s="14">
        <v>1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1</v>
      </c>
      <c r="AH51" s="14">
        <v>0</v>
      </c>
      <c r="AI51" s="14">
        <v>7</v>
      </c>
      <c r="AJ51" s="14">
        <v>0</v>
      </c>
      <c r="AK51" s="14">
        <v>0</v>
      </c>
      <c r="AL51" s="14">
        <v>1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1</v>
      </c>
      <c r="AT51" s="14">
        <v>0</v>
      </c>
    </row>
    <row r="52" spans="1:46">
      <c r="A52" t="s">
        <v>1204</v>
      </c>
      <c r="B52" s="211" t="s">
        <v>1205</v>
      </c>
      <c r="C52" s="209">
        <v>15250</v>
      </c>
      <c r="D52" s="16" t="s">
        <v>1206</v>
      </c>
      <c r="E52" s="16">
        <v>41498</v>
      </c>
      <c r="F52" s="16">
        <v>41502</v>
      </c>
      <c r="G52" s="14" t="s">
        <v>133</v>
      </c>
      <c r="H52" s="14">
        <v>1</v>
      </c>
      <c r="I52" s="14">
        <v>0</v>
      </c>
      <c r="J52" s="14">
        <v>1</v>
      </c>
      <c r="K52" s="3">
        <v>0</v>
      </c>
      <c r="L52" s="14">
        <v>0</v>
      </c>
      <c r="M52" s="14">
        <v>0</v>
      </c>
      <c r="N52" s="14">
        <v>1</v>
      </c>
      <c r="O52" s="14">
        <v>8</v>
      </c>
      <c r="P52" s="14">
        <v>1</v>
      </c>
      <c r="Q52" s="14">
        <v>0</v>
      </c>
      <c r="R52" s="14">
        <v>0</v>
      </c>
      <c r="S52" s="14">
        <v>8</v>
      </c>
      <c r="T52" s="14" t="s">
        <v>568</v>
      </c>
      <c r="U52">
        <v>0</v>
      </c>
      <c r="V52" s="14" t="s">
        <v>569</v>
      </c>
      <c r="W52" s="14">
        <v>8</v>
      </c>
      <c r="X52" s="14">
        <v>0</v>
      </c>
      <c r="Y52" s="14">
        <v>0</v>
      </c>
      <c r="Z52" s="14">
        <v>1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1</v>
      </c>
      <c r="AH52" s="14">
        <v>0</v>
      </c>
      <c r="AI52" s="14">
        <v>8</v>
      </c>
      <c r="AJ52" s="14">
        <v>0</v>
      </c>
      <c r="AK52" s="14">
        <v>0</v>
      </c>
      <c r="AL52" s="14">
        <v>1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1</v>
      </c>
      <c r="AT52" s="14">
        <v>0</v>
      </c>
    </row>
    <row r="53" spans="1:46">
      <c r="A53" t="s">
        <v>1207</v>
      </c>
      <c r="B53" s="211" t="s">
        <v>244</v>
      </c>
      <c r="C53" s="209">
        <v>1400</v>
      </c>
      <c r="D53" s="16" t="s">
        <v>1208</v>
      </c>
      <c r="E53" s="16">
        <v>41502</v>
      </c>
      <c r="F53" s="16">
        <v>41504</v>
      </c>
      <c r="G53" s="14" t="s">
        <v>133</v>
      </c>
      <c r="H53" s="14">
        <v>0</v>
      </c>
      <c r="I53" s="14">
        <v>0</v>
      </c>
      <c r="J53" s="14">
        <v>0</v>
      </c>
      <c r="K53" s="3">
        <v>0</v>
      </c>
      <c r="L53" s="14">
        <v>0</v>
      </c>
      <c r="M53" s="14">
        <v>0</v>
      </c>
      <c r="N53" s="14">
        <v>0</v>
      </c>
      <c r="O53" s="14">
        <v>2</v>
      </c>
      <c r="P53" s="14">
        <v>0</v>
      </c>
      <c r="Q53" s="14">
        <v>0</v>
      </c>
      <c r="R53" s="14">
        <v>0</v>
      </c>
      <c r="S53" s="14">
        <v>2</v>
      </c>
      <c r="T53" s="14" t="s">
        <v>568</v>
      </c>
      <c r="U53">
        <v>0</v>
      </c>
      <c r="V53" s="14" t="s">
        <v>569</v>
      </c>
      <c r="W53" s="14">
        <v>2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2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</row>
    <row r="54" spans="1:46">
      <c r="A54" t="s">
        <v>1209</v>
      </c>
      <c r="B54" s="211" t="s">
        <v>1210</v>
      </c>
      <c r="C54" s="209">
        <v>1400</v>
      </c>
      <c r="D54" s="16" t="s">
        <v>1211</v>
      </c>
      <c r="E54" s="16">
        <v>41509</v>
      </c>
      <c r="F54" s="16">
        <v>41511</v>
      </c>
      <c r="G54" s="14" t="s">
        <v>133</v>
      </c>
      <c r="H54" s="14">
        <v>0</v>
      </c>
      <c r="I54" s="14">
        <v>0</v>
      </c>
      <c r="J54" s="14">
        <v>0</v>
      </c>
      <c r="K54" s="3">
        <v>0</v>
      </c>
      <c r="L54" s="14">
        <v>0</v>
      </c>
      <c r="M54" s="14">
        <v>0</v>
      </c>
      <c r="N54" s="14">
        <v>0</v>
      </c>
      <c r="O54" s="14">
        <v>2</v>
      </c>
      <c r="P54" s="14">
        <v>0</v>
      </c>
      <c r="Q54" s="14">
        <v>0</v>
      </c>
      <c r="R54" s="14">
        <v>0</v>
      </c>
      <c r="S54" s="14">
        <v>2</v>
      </c>
      <c r="T54" s="14" t="s">
        <v>568</v>
      </c>
      <c r="U54">
        <v>0</v>
      </c>
      <c r="V54" s="14" t="s">
        <v>569</v>
      </c>
      <c r="W54" s="14">
        <v>2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2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</row>
    <row r="55" spans="1:46">
      <c r="A55" t="s">
        <v>1212</v>
      </c>
      <c r="B55" s="211" t="s">
        <v>1213</v>
      </c>
      <c r="C55" s="209">
        <v>38518</v>
      </c>
      <c r="D55" s="16" t="s">
        <v>1214</v>
      </c>
      <c r="E55" s="16">
        <v>41521</v>
      </c>
      <c r="F55" s="16">
        <v>41524</v>
      </c>
      <c r="G55" s="14" t="s">
        <v>133</v>
      </c>
      <c r="H55" s="14">
        <v>3</v>
      </c>
      <c r="I55" s="14">
        <v>0</v>
      </c>
      <c r="J55" s="14">
        <v>3</v>
      </c>
      <c r="K55" s="3">
        <v>0</v>
      </c>
      <c r="L55" s="14">
        <v>0</v>
      </c>
      <c r="M55" s="14">
        <v>2</v>
      </c>
      <c r="N55" s="14">
        <v>1</v>
      </c>
      <c r="O55" s="14">
        <v>48</v>
      </c>
      <c r="P55" s="14">
        <v>1</v>
      </c>
      <c r="Q55" s="14">
        <v>2</v>
      </c>
      <c r="R55" s="14">
        <v>0</v>
      </c>
      <c r="S55" s="14">
        <v>48</v>
      </c>
      <c r="T55" s="14" t="s">
        <v>568</v>
      </c>
      <c r="U55">
        <v>0</v>
      </c>
      <c r="V55" s="14" t="s">
        <v>569</v>
      </c>
      <c r="W55" s="14">
        <v>40</v>
      </c>
      <c r="X55" s="14">
        <v>8</v>
      </c>
      <c r="Y55" s="14">
        <v>1</v>
      </c>
      <c r="Z55" s="14">
        <v>2</v>
      </c>
      <c r="AA55" s="14">
        <v>0</v>
      </c>
      <c r="AB55" s="14">
        <v>0</v>
      </c>
      <c r="AC55" s="14">
        <v>0</v>
      </c>
      <c r="AD55" s="14">
        <v>0</v>
      </c>
      <c r="AE55" s="14">
        <v>2</v>
      </c>
      <c r="AF55" s="14">
        <v>0</v>
      </c>
      <c r="AG55" s="14">
        <v>0</v>
      </c>
      <c r="AH55" s="14">
        <v>1</v>
      </c>
      <c r="AI55" s="14">
        <v>40</v>
      </c>
      <c r="AJ55" s="14">
        <v>8</v>
      </c>
      <c r="AK55" s="14">
        <v>1</v>
      </c>
      <c r="AL55" s="14">
        <v>2</v>
      </c>
      <c r="AM55" s="14">
        <v>0</v>
      </c>
      <c r="AN55" s="14">
        <v>0</v>
      </c>
      <c r="AO55" s="14">
        <v>0</v>
      </c>
      <c r="AP55" s="14">
        <v>0</v>
      </c>
      <c r="AQ55" s="14">
        <v>2</v>
      </c>
      <c r="AR55" s="14">
        <v>0</v>
      </c>
      <c r="AS55" s="14">
        <v>0</v>
      </c>
      <c r="AT55" s="14">
        <v>1</v>
      </c>
    </row>
    <row r="56" spans="1:46">
      <c r="A56" t="s">
        <v>1215</v>
      </c>
      <c r="B56" s="211" t="s">
        <v>1216</v>
      </c>
      <c r="C56" s="209">
        <v>3000</v>
      </c>
      <c r="D56" s="16" t="s">
        <v>1217</v>
      </c>
      <c r="E56" s="16">
        <v>41543</v>
      </c>
      <c r="F56" s="16">
        <v>41545</v>
      </c>
      <c r="G56" s="14" t="s">
        <v>133</v>
      </c>
      <c r="H56" s="14">
        <v>0</v>
      </c>
      <c r="I56" s="14">
        <v>0</v>
      </c>
      <c r="J56" s="14">
        <v>0</v>
      </c>
      <c r="K56" s="3">
        <v>0</v>
      </c>
      <c r="L56" s="14">
        <v>0</v>
      </c>
      <c r="M56" s="14">
        <v>0</v>
      </c>
      <c r="N56" s="14">
        <v>1</v>
      </c>
      <c r="O56" s="14">
        <v>3</v>
      </c>
      <c r="P56" s="14">
        <v>1</v>
      </c>
      <c r="Q56" s="14">
        <v>0</v>
      </c>
      <c r="R56" s="14">
        <v>0</v>
      </c>
      <c r="S56" s="14">
        <v>3</v>
      </c>
      <c r="T56" s="14" t="s">
        <v>568</v>
      </c>
      <c r="U56">
        <v>0</v>
      </c>
      <c r="V56" s="14" t="s">
        <v>569</v>
      </c>
      <c r="W56" s="14">
        <v>3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1</v>
      </c>
      <c r="AH56" s="14">
        <v>0</v>
      </c>
      <c r="AI56" s="14">
        <v>3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1</v>
      </c>
      <c r="AT56" s="14">
        <v>0</v>
      </c>
    </row>
    <row r="57" spans="1:46">
      <c r="A57" t="s">
        <v>1218</v>
      </c>
      <c r="B57" s="211" t="s">
        <v>1219</v>
      </c>
      <c r="C57" s="209">
        <v>17000</v>
      </c>
      <c r="D57" s="16" t="s">
        <v>1220</v>
      </c>
      <c r="E57" s="16">
        <v>41334</v>
      </c>
      <c r="F57" s="16">
        <v>41336</v>
      </c>
      <c r="G57" s="14" t="s">
        <v>133</v>
      </c>
      <c r="H57" s="14">
        <v>3</v>
      </c>
      <c r="I57" s="14">
        <v>0</v>
      </c>
      <c r="J57" s="14">
        <v>3</v>
      </c>
      <c r="K57" s="3">
        <v>0</v>
      </c>
      <c r="L57" s="14">
        <v>0</v>
      </c>
      <c r="M57" s="14">
        <v>0</v>
      </c>
      <c r="N57" s="14">
        <v>0</v>
      </c>
      <c r="O57" s="14">
        <v>7</v>
      </c>
      <c r="P57" s="14">
        <v>0</v>
      </c>
      <c r="Q57" s="14">
        <v>0</v>
      </c>
      <c r="R57" s="14">
        <v>0</v>
      </c>
      <c r="S57" s="14">
        <v>7</v>
      </c>
      <c r="T57" s="14" t="s">
        <v>568</v>
      </c>
      <c r="U57">
        <v>0</v>
      </c>
      <c r="V57" s="14" t="s">
        <v>569</v>
      </c>
      <c r="W57" s="14">
        <v>7</v>
      </c>
      <c r="X57" s="14">
        <v>0</v>
      </c>
      <c r="Y57" s="14">
        <v>1</v>
      </c>
      <c r="Z57" s="14">
        <v>2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7</v>
      </c>
      <c r="AJ57" s="14">
        <v>0</v>
      </c>
      <c r="AK57" s="14">
        <v>1</v>
      </c>
      <c r="AL57" s="14">
        <v>2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</row>
    <row r="58" spans="1:46">
      <c r="A58" t="s">
        <v>1221</v>
      </c>
      <c r="B58" s="211" t="s">
        <v>1222</v>
      </c>
      <c r="C58" s="209">
        <v>4365</v>
      </c>
      <c r="D58" s="16" t="s">
        <v>1223</v>
      </c>
      <c r="E58" s="16">
        <v>41507</v>
      </c>
      <c r="F58" s="16">
        <v>41509</v>
      </c>
      <c r="G58" s="14" t="s">
        <v>133</v>
      </c>
      <c r="H58" s="14">
        <v>0</v>
      </c>
      <c r="I58" s="14">
        <v>0</v>
      </c>
      <c r="J58" s="14">
        <v>0</v>
      </c>
      <c r="K58" s="3">
        <v>0</v>
      </c>
      <c r="L58" s="14">
        <v>0</v>
      </c>
      <c r="M58" s="14">
        <v>0</v>
      </c>
      <c r="N58" s="14">
        <v>1</v>
      </c>
      <c r="O58" s="14">
        <v>3</v>
      </c>
      <c r="P58" s="14">
        <v>1</v>
      </c>
      <c r="Q58" s="14">
        <v>0</v>
      </c>
      <c r="R58" s="14">
        <v>0</v>
      </c>
      <c r="S58" s="14">
        <v>3</v>
      </c>
      <c r="T58" s="14" t="s">
        <v>568</v>
      </c>
      <c r="U58">
        <v>0</v>
      </c>
      <c r="V58" s="14" t="s">
        <v>569</v>
      </c>
      <c r="W58" s="14">
        <v>3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1</v>
      </c>
      <c r="AH58" s="14">
        <v>0</v>
      </c>
      <c r="AI58" s="14">
        <v>3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1</v>
      </c>
      <c r="AT58" s="14">
        <v>0</v>
      </c>
    </row>
    <row r="59" spans="1:46">
      <c r="A59" t="s">
        <v>1224</v>
      </c>
      <c r="B59" s="211" t="s">
        <v>1225</v>
      </c>
      <c r="C59" s="209">
        <v>9050</v>
      </c>
      <c r="D59" s="16" t="s">
        <v>1226</v>
      </c>
      <c r="E59" s="16">
        <v>41471</v>
      </c>
      <c r="F59" s="16">
        <v>41473</v>
      </c>
      <c r="G59" s="14" t="s">
        <v>133</v>
      </c>
      <c r="H59" s="14">
        <v>1</v>
      </c>
      <c r="I59" s="14">
        <v>0</v>
      </c>
      <c r="J59" s="14">
        <v>1</v>
      </c>
      <c r="K59" s="3">
        <v>0</v>
      </c>
      <c r="L59" s="14">
        <v>0</v>
      </c>
      <c r="M59" s="14">
        <v>0</v>
      </c>
      <c r="N59" s="14">
        <v>0</v>
      </c>
      <c r="O59" s="14">
        <v>4</v>
      </c>
      <c r="P59" s="14">
        <v>0</v>
      </c>
      <c r="Q59" s="14">
        <v>0</v>
      </c>
      <c r="R59" s="14">
        <v>0</v>
      </c>
      <c r="S59" s="14">
        <v>4</v>
      </c>
      <c r="T59" s="14" t="s">
        <v>568</v>
      </c>
      <c r="U59">
        <v>0</v>
      </c>
      <c r="V59" s="14" t="s">
        <v>569</v>
      </c>
      <c r="W59" s="14">
        <v>2</v>
      </c>
      <c r="X59" s="14">
        <v>2</v>
      </c>
      <c r="Y59" s="14">
        <v>0</v>
      </c>
      <c r="Z59" s="14">
        <v>1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2</v>
      </c>
      <c r="AJ59" s="14">
        <v>2</v>
      </c>
      <c r="AK59" s="14">
        <v>0</v>
      </c>
      <c r="AL59" s="14">
        <v>1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</row>
    <row r="60" spans="1:46">
      <c r="A60" t="s">
        <v>1227</v>
      </c>
      <c r="B60" s="211" t="s">
        <v>297</v>
      </c>
      <c r="C60" s="209">
        <v>5300</v>
      </c>
      <c r="D60" s="16" t="s">
        <v>1228</v>
      </c>
      <c r="E60" s="16">
        <v>41475</v>
      </c>
      <c r="F60" s="16">
        <v>41476</v>
      </c>
      <c r="G60" s="14" t="s">
        <v>133</v>
      </c>
      <c r="H60" s="14">
        <v>1</v>
      </c>
      <c r="I60" s="14">
        <v>0</v>
      </c>
      <c r="J60" s="14">
        <v>1</v>
      </c>
      <c r="K60" s="3">
        <v>0</v>
      </c>
      <c r="L60" s="14">
        <v>0</v>
      </c>
      <c r="M60" s="14">
        <v>0</v>
      </c>
      <c r="N60" s="14">
        <v>0</v>
      </c>
      <c r="O60" s="14">
        <v>4</v>
      </c>
      <c r="P60" s="14">
        <v>0</v>
      </c>
      <c r="Q60" s="14">
        <v>0</v>
      </c>
      <c r="R60" s="14">
        <v>0</v>
      </c>
      <c r="S60" s="14">
        <v>4</v>
      </c>
      <c r="T60" s="14" t="s">
        <v>568</v>
      </c>
      <c r="U60">
        <v>0</v>
      </c>
      <c r="V60" s="14" t="s">
        <v>569</v>
      </c>
      <c r="W60" s="14">
        <v>2</v>
      </c>
      <c r="X60" s="14">
        <v>2</v>
      </c>
      <c r="Y60" s="14">
        <v>0</v>
      </c>
      <c r="Z60" s="14">
        <v>1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2</v>
      </c>
      <c r="AJ60" s="14">
        <v>2</v>
      </c>
      <c r="AK60" s="14">
        <v>0</v>
      </c>
      <c r="AL60" s="14">
        <v>1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</row>
    <row r="61" spans="1:46">
      <c r="A61" t="s">
        <v>1229</v>
      </c>
      <c r="B61" s="211" t="s">
        <v>1230</v>
      </c>
      <c r="C61" s="209">
        <v>10850</v>
      </c>
      <c r="D61" s="16" t="s">
        <v>1231</v>
      </c>
      <c r="E61" s="16">
        <v>41480</v>
      </c>
      <c r="F61" s="16">
        <v>41482</v>
      </c>
      <c r="G61" s="14" t="s">
        <v>133</v>
      </c>
      <c r="H61" s="14">
        <v>1</v>
      </c>
      <c r="I61" s="14">
        <v>0</v>
      </c>
      <c r="J61" s="14">
        <v>1</v>
      </c>
      <c r="K61" s="3">
        <v>0</v>
      </c>
      <c r="L61" s="14">
        <v>0</v>
      </c>
      <c r="M61" s="14">
        <v>0</v>
      </c>
      <c r="N61" s="14">
        <v>1</v>
      </c>
      <c r="O61" s="14">
        <v>4</v>
      </c>
      <c r="P61" s="14">
        <v>1</v>
      </c>
      <c r="Q61" s="14">
        <v>0</v>
      </c>
      <c r="R61" s="14">
        <v>0</v>
      </c>
      <c r="S61" s="14">
        <v>4</v>
      </c>
      <c r="T61" s="14" t="s">
        <v>568</v>
      </c>
      <c r="U61">
        <v>0</v>
      </c>
      <c r="V61" s="14" t="s">
        <v>569</v>
      </c>
      <c r="W61" s="14">
        <v>2</v>
      </c>
      <c r="X61" s="14">
        <v>2</v>
      </c>
      <c r="Y61" s="14">
        <v>0</v>
      </c>
      <c r="Z61" s="14">
        <v>1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1</v>
      </c>
      <c r="AI61" s="14">
        <v>2</v>
      </c>
      <c r="AJ61" s="14">
        <v>2</v>
      </c>
      <c r="AK61" s="14">
        <v>0</v>
      </c>
      <c r="AL61" s="14">
        <v>1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1</v>
      </c>
    </row>
    <row r="62" spans="1:46">
      <c r="A62" t="s">
        <v>1232</v>
      </c>
      <c r="B62" s="211" t="s">
        <v>1233</v>
      </c>
      <c r="C62" s="209">
        <v>12000</v>
      </c>
      <c r="D62" s="16" t="s">
        <v>1234</v>
      </c>
      <c r="E62" s="16">
        <v>41487</v>
      </c>
      <c r="F62" s="16">
        <v>41488</v>
      </c>
      <c r="G62" s="14" t="s">
        <v>133</v>
      </c>
      <c r="H62" s="14">
        <v>1</v>
      </c>
      <c r="I62" s="14">
        <v>0</v>
      </c>
      <c r="J62" s="14">
        <v>1</v>
      </c>
      <c r="K62" s="3">
        <v>0</v>
      </c>
      <c r="L62" s="14">
        <v>0</v>
      </c>
      <c r="M62" s="14">
        <v>0</v>
      </c>
      <c r="N62" s="14">
        <v>1</v>
      </c>
      <c r="O62" s="14">
        <v>8</v>
      </c>
      <c r="P62" s="14">
        <v>1</v>
      </c>
      <c r="Q62" s="14">
        <v>0</v>
      </c>
      <c r="R62" s="14">
        <v>0</v>
      </c>
      <c r="S62" s="14">
        <v>8</v>
      </c>
      <c r="T62" s="14" t="s">
        <v>568</v>
      </c>
      <c r="U62">
        <v>0</v>
      </c>
      <c r="V62" s="14" t="s">
        <v>569</v>
      </c>
      <c r="W62" s="14">
        <v>4</v>
      </c>
      <c r="X62" s="14">
        <v>4</v>
      </c>
      <c r="Y62" s="14">
        <v>0</v>
      </c>
      <c r="Z62" s="14">
        <v>1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1</v>
      </c>
      <c r="AH62" s="14">
        <v>0</v>
      </c>
      <c r="AI62" s="14">
        <v>4</v>
      </c>
      <c r="AJ62" s="14">
        <v>4</v>
      </c>
      <c r="AK62" s="14">
        <v>0</v>
      </c>
      <c r="AL62" s="14">
        <v>1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1</v>
      </c>
      <c r="AT62" s="14">
        <v>0</v>
      </c>
    </row>
    <row r="63" spans="1:46">
      <c r="A63" t="s">
        <v>1235</v>
      </c>
      <c r="B63" s="211" t="s">
        <v>1236</v>
      </c>
      <c r="C63" s="209">
        <v>8750</v>
      </c>
      <c r="D63" s="16" t="s">
        <v>1237</v>
      </c>
      <c r="E63" s="16">
        <v>41492</v>
      </c>
      <c r="F63" s="16">
        <v>41494</v>
      </c>
      <c r="G63" s="14" t="s">
        <v>133</v>
      </c>
      <c r="H63" s="14">
        <v>0</v>
      </c>
      <c r="I63" s="14">
        <v>0</v>
      </c>
      <c r="J63" s="14">
        <v>0</v>
      </c>
      <c r="K63" s="3">
        <v>0</v>
      </c>
      <c r="L63" s="14">
        <v>0</v>
      </c>
      <c r="M63" s="14">
        <v>0</v>
      </c>
      <c r="N63" s="14">
        <v>1</v>
      </c>
      <c r="O63" s="14">
        <v>4</v>
      </c>
      <c r="P63" s="14">
        <v>1</v>
      </c>
      <c r="Q63" s="14">
        <v>0</v>
      </c>
      <c r="R63" s="14">
        <v>0</v>
      </c>
      <c r="S63" s="14">
        <v>4</v>
      </c>
      <c r="T63" s="14" t="s">
        <v>568</v>
      </c>
      <c r="U63">
        <v>0</v>
      </c>
      <c r="V63" s="14" t="s">
        <v>569</v>
      </c>
      <c r="W63" s="14">
        <v>2</v>
      </c>
      <c r="X63" s="14">
        <v>2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1</v>
      </c>
      <c r="AI63" s="14">
        <v>2</v>
      </c>
      <c r="AJ63" s="14">
        <v>2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1</v>
      </c>
    </row>
    <row r="64" spans="1:46">
      <c r="A64" t="s">
        <v>1238</v>
      </c>
      <c r="B64" s="211" t="s">
        <v>1239</v>
      </c>
      <c r="C64" s="209">
        <v>5750</v>
      </c>
      <c r="D64" s="16" t="s">
        <v>1240</v>
      </c>
      <c r="E64" s="16">
        <v>41506</v>
      </c>
      <c r="F64" s="16">
        <v>41506</v>
      </c>
      <c r="G64" s="14" t="s">
        <v>133</v>
      </c>
      <c r="H64" s="14">
        <v>1</v>
      </c>
      <c r="I64" s="14">
        <v>0</v>
      </c>
      <c r="J64" s="14">
        <v>1</v>
      </c>
      <c r="K64" s="3">
        <v>0</v>
      </c>
      <c r="L64" s="14">
        <v>0</v>
      </c>
      <c r="M64" s="14">
        <v>0</v>
      </c>
      <c r="N64" s="14">
        <v>1</v>
      </c>
      <c r="O64" s="14">
        <v>8</v>
      </c>
      <c r="P64" s="14">
        <v>1</v>
      </c>
      <c r="Q64" s="14">
        <v>0</v>
      </c>
      <c r="R64" s="14">
        <v>0</v>
      </c>
      <c r="S64" s="14">
        <v>8</v>
      </c>
      <c r="T64" s="14" t="s">
        <v>568</v>
      </c>
      <c r="U64">
        <v>0</v>
      </c>
      <c r="V64" s="14" t="s">
        <v>569</v>
      </c>
      <c r="W64" s="14">
        <v>4</v>
      </c>
      <c r="X64" s="14">
        <v>4</v>
      </c>
      <c r="Y64" s="14">
        <v>0</v>
      </c>
      <c r="Z64" s="14">
        <v>1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1</v>
      </c>
      <c r="AI64" s="14">
        <v>4</v>
      </c>
      <c r="AJ64" s="14">
        <v>4</v>
      </c>
      <c r="AK64" s="14">
        <v>0</v>
      </c>
      <c r="AL64" s="14">
        <v>1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1</v>
      </c>
    </row>
    <row r="65" spans="1:46">
      <c r="A65" t="s">
        <v>1241</v>
      </c>
      <c r="B65" s="211" t="s">
        <v>1242</v>
      </c>
      <c r="C65" s="209">
        <v>6000</v>
      </c>
      <c r="D65" s="16" t="s">
        <v>1240</v>
      </c>
      <c r="E65" s="16">
        <v>41507</v>
      </c>
      <c r="F65" s="16">
        <v>41509</v>
      </c>
      <c r="G65" s="14" t="s">
        <v>133</v>
      </c>
      <c r="H65" s="14">
        <v>1</v>
      </c>
      <c r="I65" s="14">
        <v>0</v>
      </c>
      <c r="J65" s="14">
        <v>1</v>
      </c>
      <c r="K65" s="3">
        <v>0</v>
      </c>
      <c r="L65" s="14">
        <v>0</v>
      </c>
      <c r="M65" s="14">
        <v>0</v>
      </c>
      <c r="N65" s="14">
        <v>1</v>
      </c>
      <c r="O65" s="14">
        <v>8</v>
      </c>
      <c r="P65" s="14">
        <v>1</v>
      </c>
      <c r="Q65" s="14">
        <v>0</v>
      </c>
      <c r="R65" s="14">
        <v>0</v>
      </c>
      <c r="S65" s="14">
        <v>8</v>
      </c>
      <c r="T65" s="14" t="s">
        <v>568</v>
      </c>
      <c r="U65">
        <v>0</v>
      </c>
      <c r="V65" s="14" t="s">
        <v>569</v>
      </c>
      <c r="W65" s="14">
        <v>4</v>
      </c>
      <c r="X65" s="14">
        <v>4</v>
      </c>
      <c r="Y65" s="14">
        <v>0</v>
      </c>
      <c r="Z65" s="14">
        <v>1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1</v>
      </c>
      <c r="AH65" s="14">
        <v>0</v>
      </c>
      <c r="AI65" s="14">
        <v>4</v>
      </c>
      <c r="AJ65" s="14">
        <v>4</v>
      </c>
      <c r="AK65" s="14">
        <v>0</v>
      </c>
      <c r="AL65" s="14">
        <v>1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1</v>
      </c>
      <c r="AT65" s="14">
        <v>0</v>
      </c>
    </row>
    <row r="66" spans="1:46">
      <c r="A66" t="s">
        <v>1243</v>
      </c>
      <c r="B66" s="211" t="s">
        <v>1244</v>
      </c>
      <c r="C66" s="209">
        <v>19500</v>
      </c>
      <c r="D66" s="16" t="s">
        <v>1245</v>
      </c>
      <c r="E66" s="16">
        <v>41541</v>
      </c>
      <c r="F66" s="16">
        <v>41542</v>
      </c>
      <c r="G66" s="14" t="s">
        <v>133</v>
      </c>
      <c r="H66" s="14">
        <v>1</v>
      </c>
      <c r="I66" s="14">
        <v>0</v>
      </c>
      <c r="J66" s="14">
        <v>1</v>
      </c>
      <c r="K66" s="3">
        <v>0</v>
      </c>
      <c r="L66" s="14">
        <v>0</v>
      </c>
      <c r="M66" s="14">
        <v>0</v>
      </c>
      <c r="N66" s="14">
        <v>1</v>
      </c>
      <c r="O66" s="14">
        <v>8</v>
      </c>
      <c r="P66" s="14">
        <v>1</v>
      </c>
      <c r="Q66" s="14">
        <v>0</v>
      </c>
      <c r="R66" s="14">
        <v>0</v>
      </c>
      <c r="S66" s="14">
        <v>8</v>
      </c>
      <c r="T66" s="14" t="s">
        <v>568</v>
      </c>
      <c r="U66">
        <v>0</v>
      </c>
      <c r="V66" s="14" t="s">
        <v>569</v>
      </c>
      <c r="W66" s="14">
        <v>4</v>
      </c>
      <c r="X66" s="14">
        <v>4</v>
      </c>
      <c r="Y66" s="14">
        <v>1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1</v>
      </c>
      <c r="AH66" s="14">
        <v>0</v>
      </c>
      <c r="AI66" s="14">
        <v>4</v>
      </c>
      <c r="AJ66" s="14">
        <v>4</v>
      </c>
      <c r="AK66" s="14">
        <v>1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1</v>
      </c>
      <c r="AT66" s="14">
        <v>0</v>
      </c>
    </row>
    <row r="67" spans="1:46">
      <c r="A67" t="s">
        <v>1246</v>
      </c>
      <c r="B67" s="211" t="s">
        <v>1247</v>
      </c>
      <c r="C67" s="209">
        <v>7500</v>
      </c>
      <c r="D67" s="16" t="s">
        <v>1248</v>
      </c>
      <c r="E67" s="16">
        <v>41580</v>
      </c>
      <c r="F67" s="16">
        <v>41581</v>
      </c>
      <c r="G67" s="14" t="s">
        <v>133</v>
      </c>
      <c r="H67" s="14">
        <v>2</v>
      </c>
      <c r="I67" s="14">
        <v>0</v>
      </c>
      <c r="J67" s="14">
        <v>2</v>
      </c>
      <c r="K67" s="3">
        <v>0</v>
      </c>
      <c r="L67" s="14">
        <v>0</v>
      </c>
      <c r="M67" s="14">
        <v>0</v>
      </c>
      <c r="N67" s="14">
        <v>1</v>
      </c>
      <c r="O67" s="14">
        <v>12</v>
      </c>
      <c r="P67" s="14">
        <v>1</v>
      </c>
      <c r="Q67" s="14">
        <v>0</v>
      </c>
      <c r="R67" s="14">
        <v>0</v>
      </c>
      <c r="S67" s="14">
        <v>12</v>
      </c>
      <c r="T67" s="14" t="s">
        <v>568</v>
      </c>
      <c r="U67">
        <v>0</v>
      </c>
      <c r="V67" s="14" t="s">
        <v>569</v>
      </c>
      <c r="W67" s="14">
        <v>6</v>
      </c>
      <c r="X67" s="14">
        <v>6</v>
      </c>
      <c r="Y67" s="14">
        <v>1</v>
      </c>
      <c r="Z67" s="14">
        <v>1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1</v>
      </c>
      <c r="AH67" s="14">
        <v>0</v>
      </c>
      <c r="AI67" s="14">
        <v>6</v>
      </c>
      <c r="AJ67" s="14">
        <v>6</v>
      </c>
      <c r="AK67" s="14">
        <v>1</v>
      </c>
      <c r="AL67" s="14">
        <v>1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1</v>
      </c>
      <c r="AT67" s="14">
        <v>0</v>
      </c>
    </row>
    <row r="68" spans="1:46">
      <c r="A68" t="s">
        <v>1249</v>
      </c>
      <c r="B68" s="211" t="s">
        <v>1250</v>
      </c>
      <c r="C68" s="209">
        <v>1500</v>
      </c>
      <c r="D68" s="16" t="s">
        <v>1174</v>
      </c>
      <c r="E68" s="16">
        <v>41275</v>
      </c>
      <c r="F68" s="16">
        <v>41639</v>
      </c>
      <c r="G68" s="14" t="s">
        <v>133</v>
      </c>
      <c r="H68" s="14">
        <v>3</v>
      </c>
      <c r="I68" s="14">
        <v>0</v>
      </c>
      <c r="J68" s="14">
        <v>3</v>
      </c>
      <c r="K68" s="3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 t="s">
        <v>568</v>
      </c>
      <c r="U68">
        <v>0</v>
      </c>
      <c r="V68" s="14" t="s">
        <v>569</v>
      </c>
      <c r="W68" s="14">
        <v>0</v>
      </c>
      <c r="X68" s="14">
        <v>0</v>
      </c>
      <c r="Y68" s="14">
        <v>1</v>
      </c>
      <c r="Z68" s="14">
        <v>2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1</v>
      </c>
      <c r="AL68" s="14">
        <v>2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</row>
    <row r="69" spans="1:46">
      <c r="A69" t="s">
        <v>1251</v>
      </c>
      <c r="B69" s="211" t="s">
        <v>1252</v>
      </c>
      <c r="C69" s="209">
        <v>1500</v>
      </c>
      <c r="D69" s="16" t="s">
        <v>1119</v>
      </c>
      <c r="E69" s="16">
        <v>41275</v>
      </c>
      <c r="F69" s="16">
        <v>41639</v>
      </c>
      <c r="G69" s="14" t="s">
        <v>133</v>
      </c>
      <c r="H69" s="14">
        <v>0</v>
      </c>
      <c r="I69" s="14">
        <v>0</v>
      </c>
      <c r="J69" s="14">
        <v>0</v>
      </c>
      <c r="K69" s="3">
        <v>0</v>
      </c>
      <c r="L69" s="14">
        <v>0</v>
      </c>
      <c r="M69" s="14">
        <v>0</v>
      </c>
      <c r="N69" s="14">
        <v>2</v>
      </c>
      <c r="O69" s="14">
        <v>4</v>
      </c>
      <c r="P69" s="14">
        <v>2</v>
      </c>
      <c r="Q69" s="14">
        <v>0</v>
      </c>
      <c r="R69" s="14">
        <v>0</v>
      </c>
      <c r="S69" s="14">
        <v>4</v>
      </c>
      <c r="T69" s="14" t="s">
        <v>568</v>
      </c>
      <c r="U69">
        <v>0</v>
      </c>
      <c r="V69" s="14" t="s">
        <v>569</v>
      </c>
      <c r="W69" s="14">
        <v>2</v>
      </c>
      <c r="X69" s="14">
        <v>2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1</v>
      </c>
      <c r="AH69" s="14">
        <v>1</v>
      </c>
      <c r="AI69" s="14">
        <v>2</v>
      </c>
      <c r="AJ69" s="14">
        <v>2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1</v>
      </c>
      <c r="AT69" s="14">
        <v>1</v>
      </c>
    </row>
    <row r="70" spans="1:46">
      <c r="A70" t="s">
        <v>1253</v>
      </c>
      <c r="B70" s="211" t="s">
        <v>1254</v>
      </c>
      <c r="C70" s="209">
        <v>65200</v>
      </c>
      <c r="D70" s="16" t="s">
        <v>1099</v>
      </c>
      <c r="E70" s="16">
        <v>41275</v>
      </c>
      <c r="F70" s="16">
        <v>41639</v>
      </c>
      <c r="G70" s="14" t="s">
        <v>133</v>
      </c>
      <c r="H70" s="14">
        <v>8</v>
      </c>
      <c r="I70" s="14">
        <v>0</v>
      </c>
      <c r="J70" s="14">
        <v>8</v>
      </c>
      <c r="K70" s="3">
        <v>0</v>
      </c>
      <c r="L70" s="14">
        <v>0</v>
      </c>
      <c r="M70" s="14">
        <v>0</v>
      </c>
      <c r="N70" s="14">
        <v>2</v>
      </c>
      <c r="O70" s="14">
        <v>12</v>
      </c>
      <c r="P70" s="14">
        <v>2</v>
      </c>
      <c r="Q70" s="14">
        <v>0</v>
      </c>
      <c r="R70" s="14">
        <v>0</v>
      </c>
      <c r="S70" s="14">
        <v>12</v>
      </c>
      <c r="T70" s="14" t="s">
        <v>568</v>
      </c>
      <c r="U70">
        <v>0</v>
      </c>
      <c r="V70" s="14" t="s">
        <v>569</v>
      </c>
      <c r="W70" s="14">
        <v>6</v>
      </c>
      <c r="X70" s="14">
        <v>6</v>
      </c>
      <c r="Y70" s="14">
        <v>2</v>
      </c>
      <c r="Z70" s="14">
        <v>6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1</v>
      </c>
      <c r="AH70" s="14">
        <v>1</v>
      </c>
      <c r="AI70" s="14">
        <v>6</v>
      </c>
      <c r="AJ70" s="14">
        <v>6</v>
      </c>
      <c r="AK70" s="14">
        <v>2</v>
      </c>
      <c r="AL70" s="14">
        <v>6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1</v>
      </c>
      <c r="AT70" s="14">
        <v>1</v>
      </c>
    </row>
    <row r="71" spans="1:46">
      <c r="A71" t="s">
        <v>1255</v>
      </c>
      <c r="B71" s="211" t="s">
        <v>1256</v>
      </c>
      <c r="C71" s="209">
        <v>78800</v>
      </c>
      <c r="D71" s="16" t="s">
        <v>1174</v>
      </c>
      <c r="E71" s="16">
        <v>41275</v>
      </c>
      <c r="F71" s="16">
        <v>41639</v>
      </c>
      <c r="G71" s="14" t="s">
        <v>133</v>
      </c>
      <c r="H71" s="14">
        <v>8</v>
      </c>
      <c r="I71" s="14">
        <v>0</v>
      </c>
      <c r="J71" s="14">
        <v>8</v>
      </c>
      <c r="K71" s="3">
        <v>0</v>
      </c>
      <c r="L71" s="14">
        <v>0</v>
      </c>
      <c r="M71" s="14">
        <v>0</v>
      </c>
      <c r="N71" s="14">
        <v>2</v>
      </c>
      <c r="O71" s="14">
        <v>12</v>
      </c>
      <c r="P71" s="14">
        <v>2</v>
      </c>
      <c r="Q71" s="14">
        <v>0</v>
      </c>
      <c r="R71" s="14">
        <v>0</v>
      </c>
      <c r="S71" s="14">
        <v>12</v>
      </c>
      <c r="T71" s="14" t="s">
        <v>568</v>
      </c>
      <c r="U71">
        <v>210</v>
      </c>
      <c r="V71" s="14" t="s">
        <v>569</v>
      </c>
      <c r="W71" s="14">
        <v>6</v>
      </c>
      <c r="X71" s="14">
        <v>6</v>
      </c>
      <c r="Y71" s="14">
        <v>2</v>
      </c>
      <c r="Z71" s="14">
        <v>6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1</v>
      </c>
      <c r="AH71" s="14">
        <v>1</v>
      </c>
      <c r="AI71" s="14">
        <v>6</v>
      </c>
      <c r="AJ71" s="14">
        <v>6</v>
      </c>
      <c r="AK71" s="14">
        <v>2</v>
      </c>
      <c r="AL71" s="14">
        <v>6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1</v>
      </c>
      <c r="AT71" s="14">
        <v>1</v>
      </c>
    </row>
    <row r="72" spans="1:46">
      <c r="A72" t="s">
        <v>1257</v>
      </c>
      <c r="B72" s="211" t="s">
        <v>1258</v>
      </c>
      <c r="C72" s="209">
        <v>1650000</v>
      </c>
      <c r="D72" s="16" t="s">
        <v>1119</v>
      </c>
      <c r="E72" s="16">
        <v>41275</v>
      </c>
      <c r="F72" s="16">
        <v>41639</v>
      </c>
      <c r="G72" s="14" t="s">
        <v>133</v>
      </c>
      <c r="H72" s="14">
        <v>0</v>
      </c>
      <c r="I72" s="14">
        <v>0</v>
      </c>
      <c r="J72" s="14">
        <v>0</v>
      </c>
      <c r="K72" s="3">
        <v>0</v>
      </c>
      <c r="L72" s="14">
        <v>0</v>
      </c>
      <c r="M72" s="14">
        <v>0</v>
      </c>
      <c r="N72" s="14">
        <v>5</v>
      </c>
      <c r="O72" s="14">
        <v>260</v>
      </c>
      <c r="P72" s="14">
        <v>5</v>
      </c>
      <c r="Q72" s="14">
        <v>0</v>
      </c>
      <c r="R72" s="14">
        <v>0</v>
      </c>
      <c r="S72" s="14">
        <v>260</v>
      </c>
      <c r="T72" s="14" t="s">
        <v>568</v>
      </c>
      <c r="U72">
        <v>0</v>
      </c>
      <c r="V72" s="14" t="s">
        <v>981</v>
      </c>
      <c r="W72" s="14">
        <v>60</v>
      </c>
      <c r="X72" s="14">
        <v>200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5</v>
      </c>
      <c r="AH72" s="14">
        <v>0</v>
      </c>
      <c r="AI72" s="14">
        <v>60</v>
      </c>
      <c r="AJ72" s="14">
        <v>200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5</v>
      </c>
      <c r="AT72" s="14">
        <v>0</v>
      </c>
    </row>
    <row r="73" spans="1:46">
      <c r="A73" t="s">
        <v>1259</v>
      </c>
      <c r="B73" s="211" t="s">
        <v>272</v>
      </c>
      <c r="C73" s="209">
        <v>315000</v>
      </c>
      <c r="D73" s="16" t="s">
        <v>1119</v>
      </c>
      <c r="E73" s="16">
        <v>41275</v>
      </c>
      <c r="F73" s="16">
        <v>41639</v>
      </c>
      <c r="G73" s="14" t="s">
        <v>133</v>
      </c>
      <c r="H73" s="14">
        <v>0</v>
      </c>
      <c r="I73" s="14">
        <v>120</v>
      </c>
      <c r="J73" s="14">
        <v>0</v>
      </c>
      <c r="K73" s="3">
        <v>120</v>
      </c>
      <c r="L73" s="14">
        <v>0</v>
      </c>
      <c r="M73" s="14">
        <v>0</v>
      </c>
      <c r="N73" s="14">
        <v>1</v>
      </c>
      <c r="O73" s="14">
        <v>0</v>
      </c>
      <c r="P73" s="14">
        <v>1</v>
      </c>
      <c r="Q73" s="14">
        <v>0</v>
      </c>
      <c r="R73" s="14">
        <v>0</v>
      </c>
      <c r="S73" s="14">
        <v>0</v>
      </c>
      <c r="T73" s="14" t="s">
        <v>568</v>
      </c>
      <c r="U73">
        <v>0</v>
      </c>
      <c r="V73" s="14" t="s">
        <v>569</v>
      </c>
      <c r="W73" s="14">
        <v>0</v>
      </c>
      <c r="X73" s="14">
        <v>0</v>
      </c>
      <c r="Y73" s="14">
        <v>0</v>
      </c>
      <c r="Z73" s="14">
        <v>0</v>
      </c>
      <c r="AA73" s="14">
        <v>20</v>
      </c>
      <c r="AB73" s="14">
        <v>100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1</v>
      </c>
      <c r="AI73" s="14">
        <v>0</v>
      </c>
      <c r="AJ73" s="14">
        <v>0</v>
      </c>
      <c r="AK73" s="14">
        <v>0</v>
      </c>
      <c r="AL73" s="14">
        <v>0</v>
      </c>
      <c r="AM73" s="14">
        <v>20</v>
      </c>
      <c r="AN73" s="14">
        <v>100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1</v>
      </c>
    </row>
    <row r="74" spans="1:46">
      <c r="A74" t="s">
        <v>1260</v>
      </c>
      <c r="B74" s="211" t="s">
        <v>328</v>
      </c>
      <c r="C74" s="209">
        <v>16200</v>
      </c>
      <c r="D74" s="16" t="s">
        <v>1119</v>
      </c>
      <c r="E74" s="16">
        <v>41275</v>
      </c>
      <c r="F74" s="16">
        <v>41639</v>
      </c>
      <c r="G74" s="14" t="s">
        <v>133</v>
      </c>
      <c r="H74" s="14">
        <v>0</v>
      </c>
      <c r="I74" s="14">
        <v>0</v>
      </c>
      <c r="J74" s="14">
        <v>0</v>
      </c>
      <c r="K74" s="3">
        <v>0</v>
      </c>
      <c r="L74" s="14">
        <v>7</v>
      </c>
      <c r="M74" s="14">
        <v>0</v>
      </c>
      <c r="N74" s="14">
        <v>1</v>
      </c>
      <c r="O74" s="14">
        <v>0</v>
      </c>
      <c r="P74" s="14">
        <v>1</v>
      </c>
      <c r="Q74" s="14">
        <v>0</v>
      </c>
      <c r="R74" s="14">
        <v>7</v>
      </c>
      <c r="S74" s="14">
        <v>0</v>
      </c>
      <c r="T74" s="14" t="s">
        <v>568</v>
      </c>
      <c r="U74">
        <v>0</v>
      </c>
      <c r="V74" s="14" t="s">
        <v>569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2</v>
      </c>
      <c r="AD74" s="14">
        <v>5</v>
      </c>
      <c r="AE74" s="14">
        <v>0</v>
      </c>
      <c r="AF74" s="14">
        <v>0</v>
      </c>
      <c r="AG74" s="14">
        <v>1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2</v>
      </c>
      <c r="AP74" s="14">
        <v>5</v>
      </c>
      <c r="AQ74" s="14">
        <v>0</v>
      </c>
      <c r="AR74" s="14">
        <v>0</v>
      </c>
      <c r="AS74" s="14">
        <v>1</v>
      </c>
      <c r="AT74" s="14">
        <v>0</v>
      </c>
    </row>
    <row r="75" spans="1:46">
      <c r="A75" t="s">
        <v>1261</v>
      </c>
      <c r="B75" s="211" t="s">
        <v>1262</v>
      </c>
      <c r="C75" s="209">
        <v>12370</v>
      </c>
      <c r="D75" s="16" t="s">
        <v>1119</v>
      </c>
      <c r="E75" s="16">
        <v>41449</v>
      </c>
      <c r="F75" s="16">
        <v>41451</v>
      </c>
      <c r="G75" s="14" t="s">
        <v>133</v>
      </c>
      <c r="H75" s="14">
        <v>4</v>
      </c>
      <c r="I75" s="14">
        <v>0</v>
      </c>
      <c r="J75" s="14">
        <v>4</v>
      </c>
      <c r="K75" s="3">
        <v>0</v>
      </c>
      <c r="L75" s="14">
        <v>0</v>
      </c>
      <c r="M75" s="14">
        <v>0</v>
      </c>
      <c r="N75" s="14">
        <v>1</v>
      </c>
      <c r="O75" s="14">
        <v>12</v>
      </c>
      <c r="P75" s="14">
        <v>1</v>
      </c>
      <c r="Q75" s="14">
        <v>0</v>
      </c>
      <c r="R75" s="14">
        <v>0</v>
      </c>
      <c r="S75" s="14">
        <v>12</v>
      </c>
      <c r="T75" s="14" t="s">
        <v>568</v>
      </c>
      <c r="U75">
        <v>0</v>
      </c>
      <c r="V75" s="14" t="s">
        <v>569</v>
      </c>
      <c r="W75" s="14">
        <v>12</v>
      </c>
      <c r="X75" s="14">
        <v>0</v>
      </c>
      <c r="Y75" s="14">
        <v>1</v>
      </c>
      <c r="Z75" s="14">
        <v>3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1</v>
      </c>
      <c r="AH75" s="14">
        <v>0</v>
      </c>
      <c r="AI75" s="14">
        <v>12</v>
      </c>
      <c r="AJ75" s="14">
        <v>0</v>
      </c>
      <c r="AK75" s="14">
        <v>1</v>
      </c>
      <c r="AL75" s="14">
        <v>3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1</v>
      </c>
      <c r="AT75" s="14">
        <v>0</v>
      </c>
    </row>
    <row r="76" spans="1:46">
      <c r="A76" t="s">
        <v>1263</v>
      </c>
      <c r="B76" s="211" t="s">
        <v>1264</v>
      </c>
      <c r="C76" s="209">
        <v>8130</v>
      </c>
      <c r="D76" s="16" t="s">
        <v>381</v>
      </c>
      <c r="E76" s="16">
        <v>41552</v>
      </c>
      <c r="F76" s="16">
        <v>41553</v>
      </c>
      <c r="G76" s="14" t="s">
        <v>133</v>
      </c>
      <c r="H76" s="14">
        <v>7</v>
      </c>
      <c r="I76" s="14">
        <v>0</v>
      </c>
      <c r="J76" s="14">
        <v>7</v>
      </c>
      <c r="K76" s="3">
        <v>0</v>
      </c>
      <c r="L76" s="14">
        <v>0</v>
      </c>
      <c r="M76" s="14">
        <v>0</v>
      </c>
      <c r="N76" s="14">
        <v>1</v>
      </c>
      <c r="O76" s="14">
        <v>18</v>
      </c>
      <c r="P76" s="14">
        <v>1</v>
      </c>
      <c r="Q76" s="14">
        <v>0</v>
      </c>
      <c r="R76" s="14">
        <v>0</v>
      </c>
      <c r="S76" s="14">
        <v>18</v>
      </c>
      <c r="T76" s="14" t="s">
        <v>568</v>
      </c>
      <c r="U76">
        <v>0</v>
      </c>
      <c r="V76" s="14" t="s">
        <v>569</v>
      </c>
      <c r="W76" s="14">
        <v>18</v>
      </c>
      <c r="X76" s="14">
        <v>0</v>
      </c>
      <c r="Y76" s="14">
        <v>2</v>
      </c>
      <c r="Z76" s="14">
        <v>5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1</v>
      </c>
      <c r="AH76" s="14">
        <v>0</v>
      </c>
      <c r="AI76" s="14">
        <v>18</v>
      </c>
      <c r="AJ76" s="14">
        <v>0</v>
      </c>
      <c r="AK76" s="14">
        <v>2</v>
      </c>
      <c r="AL76" s="14">
        <v>5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1</v>
      </c>
      <c r="AT76" s="14">
        <v>0</v>
      </c>
    </row>
    <row r="77" spans="1:46">
      <c r="A77" t="s">
        <v>1265</v>
      </c>
      <c r="B77" s="211" t="s">
        <v>1266</v>
      </c>
      <c r="C77" s="209">
        <v>11320</v>
      </c>
      <c r="D77" s="16" t="s">
        <v>1119</v>
      </c>
      <c r="E77" s="16">
        <v>41587</v>
      </c>
      <c r="F77" s="16">
        <v>41588</v>
      </c>
      <c r="G77" s="14" t="s">
        <v>133</v>
      </c>
      <c r="H77" s="14">
        <v>7</v>
      </c>
      <c r="I77" s="14">
        <v>0</v>
      </c>
      <c r="J77" s="14">
        <v>7</v>
      </c>
      <c r="K77" s="3">
        <v>0</v>
      </c>
      <c r="L77" s="14">
        <v>0</v>
      </c>
      <c r="M77" s="14">
        <v>0</v>
      </c>
      <c r="N77" s="14">
        <v>0</v>
      </c>
      <c r="O77" s="14">
        <v>18</v>
      </c>
      <c r="P77" s="14">
        <v>0</v>
      </c>
      <c r="Q77" s="14">
        <v>0</v>
      </c>
      <c r="R77" s="14">
        <v>0</v>
      </c>
      <c r="S77" s="14">
        <v>18</v>
      </c>
      <c r="T77" s="14" t="s">
        <v>568</v>
      </c>
      <c r="U77">
        <v>0</v>
      </c>
      <c r="V77" s="14" t="s">
        <v>569</v>
      </c>
      <c r="W77" s="14">
        <v>18</v>
      </c>
      <c r="X77" s="14">
        <v>0</v>
      </c>
      <c r="Y77" s="14">
        <v>2</v>
      </c>
      <c r="Z77" s="14">
        <v>5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18</v>
      </c>
      <c r="AJ77" s="14">
        <v>0</v>
      </c>
      <c r="AK77" s="14">
        <v>2</v>
      </c>
      <c r="AL77" s="14">
        <v>5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</row>
    <row r="78" spans="1:46">
      <c r="A78" t="s">
        <v>1267</v>
      </c>
      <c r="B78" s="211" t="s">
        <v>1268</v>
      </c>
      <c r="C78" s="209">
        <v>10140</v>
      </c>
      <c r="D78" s="16" t="s">
        <v>1119</v>
      </c>
      <c r="E78" s="16">
        <v>41625</v>
      </c>
      <c r="F78" s="16">
        <v>41626</v>
      </c>
      <c r="G78" s="14" t="s">
        <v>133</v>
      </c>
      <c r="H78" s="14">
        <v>7</v>
      </c>
      <c r="I78" s="14">
        <v>0</v>
      </c>
      <c r="J78" s="14">
        <v>7</v>
      </c>
      <c r="K78" s="3">
        <v>0</v>
      </c>
      <c r="L78" s="14">
        <v>0</v>
      </c>
      <c r="M78" s="14">
        <v>0</v>
      </c>
      <c r="N78" s="14">
        <v>0</v>
      </c>
      <c r="O78" s="14">
        <v>20</v>
      </c>
      <c r="P78" s="14">
        <v>0</v>
      </c>
      <c r="Q78" s="14">
        <v>0</v>
      </c>
      <c r="R78" s="14">
        <v>0</v>
      </c>
      <c r="S78" s="14">
        <v>20</v>
      </c>
      <c r="T78" s="14" t="s">
        <v>568</v>
      </c>
      <c r="U78">
        <v>0</v>
      </c>
      <c r="V78" s="14" t="s">
        <v>569</v>
      </c>
      <c r="W78" s="14">
        <v>20</v>
      </c>
      <c r="X78" s="14">
        <v>0</v>
      </c>
      <c r="Y78" s="14">
        <v>2</v>
      </c>
      <c r="Z78" s="14">
        <v>5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20</v>
      </c>
      <c r="AJ78" s="14">
        <v>0</v>
      </c>
      <c r="AK78" s="14">
        <v>2</v>
      </c>
      <c r="AL78" s="14">
        <v>5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</row>
    <row r="79" spans="1:46">
      <c r="A79" t="s">
        <v>1269</v>
      </c>
      <c r="B79" s="211" t="s">
        <v>1270</v>
      </c>
      <c r="C79" s="209">
        <v>1634</v>
      </c>
      <c r="D79" s="16" t="s">
        <v>1119</v>
      </c>
      <c r="E79" s="16">
        <v>41275</v>
      </c>
      <c r="F79" s="16">
        <v>41639</v>
      </c>
      <c r="G79" s="14" t="s">
        <v>133</v>
      </c>
      <c r="H79" s="14">
        <v>0</v>
      </c>
      <c r="I79" s="14">
        <v>0</v>
      </c>
      <c r="J79" s="14">
        <v>0</v>
      </c>
      <c r="K79" s="3">
        <v>0</v>
      </c>
      <c r="L79" s="14">
        <v>0</v>
      </c>
      <c r="M79" s="14">
        <v>0</v>
      </c>
      <c r="N79" s="14">
        <v>0</v>
      </c>
      <c r="O79" s="14">
        <v>4</v>
      </c>
      <c r="P79" s="14">
        <v>0</v>
      </c>
      <c r="Q79" s="14">
        <v>0</v>
      </c>
      <c r="R79" s="14">
        <v>0</v>
      </c>
      <c r="S79" s="14">
        <v>4</v>
      </c>
      <c r="T79" s="14" t="s">
        <v>568</v>
      </c>
      <c r="U79">
        <v>0</v>
      </c>
      <c r="V79" s="14" t="s">
        <v>569</v>
      </c>
      <c r="W79" s="14">
        <v>4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4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</row>
    <row r="80" spans="1:46">
      <c r="A80" t="s">
        <v>1271</v>
      </c>
      <c r="B80" s="211" t="s">
        <v>1272</v>
      </c>
      <c r="C80" s="209">
        <v>230000</v>
      </c>
      <c r="D80" s="16" t="s">
        <v>1119</v>
      </c>
      <c r="E80" s="16">
        <v>41275</v>
      </c>
      <c r="F80" s="16">
        <v>41639</v>
      </c>
      <c r="G80" s="14" t="s">
        <v>133</v>
      </c>
      <c r="H80" s="14">
        <v>0</v>
      </c>
      <c r="I80" s="14">
        <v>0</v>
      </c>
      <c r="J80" s="14">
        <v>0</v>
      </c>
      <c r="K80" s="3">
        <v>0</v>
      </c>
      <c r="L80" s="14">
        <v>0</v>
      </c>
      <c r="M80" s="14">
        <v>0</v>
      </c>
      <c r="N80" s="14">
        <v>0</v>
      </c>
      <c r="O80" s="14">
        <v>15</v>
      </c>
      <c r="P80" s="14">
        <v>0</v>
      </c>
      <c r="Q80" s="14">
        <v>0</v>
      </c>
      <c r="R80" s="14">
        <v>0</v>
      </c>
      <c r="S80" s="14">
        <v>15</v>
      </c>
      <c r="T80" s="14" t="s">
        <v>568</v>
      </c>
      <c r="U80">
        <v>0</v>
      </c>
      <c r="V80" s="14" t="s">
        <v>569</v>
      </c>
      <c r="W80" s="14">
        <v>5</v>
      </c>
      <c r="X80" s="14">
        <v>10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5</v>
      </c>
      <c r="AJ80" s="14">
        <v>10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</row>
    <row r="81" spans="1:46">
      <c r="A81" t="s">
        <v>1273</v>
      </c>
      <c r="B81" s="211" t="s">
        <v>313</v>
      </c>
      <c r="C81" s="209">
        <v>8800</v>
      </c>
      <c r="D81" s="16" t="s">
        <v>1274</v>
      </c>
      <c r="E81" s="16">
        <v>41609</v>
      </c>
      <c r="F81" s="16">
        <v>41612</v>
      </c>
      <c r="G81" s="14" t="s">
        <v>133</v>
      </c>
      <c r="H81" s="14">
        <v>0</v>
      </c>
      <c r="I81" s="14">
        <v>0</v>
      </c>
      <c r="J81" s="14">
        <v>0</v>
      </c>
      <c r="K81" s="3">
        <v>0</v>
      </c>
      <c r="L81" s="14">
        <v>0</v>
      </c>
      <c r="M81" s="14">
        <v>0</v>
      </c>
      <c r="N81" s="14">
        <v>0</v>
      </c>
      <c r="O81" s="14">
        <v>4</v>
      </c>
      <c r="P81" s="14">
        <v>0</v>
      </c>
      <c r="Q81" s="14">
        <v>0</v>
      </c>
      <c r="R81" s="14">
        <v>0</v>
      </c>
      <c r="S81" s="14">
        <v>4</v>
      </c>
      <c r="T81" s="14" t="s">
        <v>568</v>
      </c>
      <c r="U81">
        <v>0</v>
      </c>
      <c r="V81" s="14" t="s">
        <v>569</v>
      </c>
      <c r="W81" s="14">
        <v>0</v>
      </c>
      <c r="X81" s="14">
        <v>4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4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</row>
    <row r="82" spans="1:46">
      <c r="A82" t="s">
        <v>1275</v>
      </c>
      <c r="B82" s="211" t="s">
        <v>85</v>
      </c>
      <c r="C82" s="209">
        <v>21000</v>
      </c>
      <c r="D82" s="16" t="s">
        <v>1276</v>
      </c>
      <c r="E82" s="16">
        <v>41623</v>
      </c>
      <c r="F82" s="16">
        <v>41626</v>
      </c>
      <c r="G82" s="14" t="s">
        <v>133</v>
      </c>
      <c r="H82" s="14">
        <v>0</v>
      </c>
      <c r="I82" s="14">
        <v>0</v>
      </c>
      <c r="J82" s="14">
        <v>0</v>
      </c>
      <c r="K82" s="3">
        <v>0</v>
      </c>
      <c r="L82" s="14">
        <v>0</v>
      </c>
      <c r="M82" s="14">
        <v>0</v>
      </c>
      <c r="N82" s="14">
        <v>0</v>
      </c>
      <c r="O82" s="14">
        <v>12</v>
      </c>
      <c r="P82" s="14">
        <v>0</v>
      </c>
      <c r="Q82" s="14">
        <v>0</v>
      </c>
      <c r="R82" s="14">
        <v>0</v>
      </c>
      <c r="S82" s="14">
        <v>12</v>
      </c>
      <c r="T82" s="14" t="s">
        <v>568</v>
      </c>
      <c r="U82">
        <v>0</v>
      </c>
      <c r="V82" s="14" t="s">
        <v>569</v>
      </c>
      <c r="W82" s="14">
        <v>0</v>
      </c>
      <c r="X82" s="14">
        <v>12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12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</row>
    <row r="83" spans="1:46">
      <c r="A83" t="s">
        <v>1277</v>
      </c>
      <c r="B83" s="211" t="s">
        <v>86</v>
      </c>
      <c r="C83" s="209">
        <v>15000</v>
      </c>
      <c r="D83" s="16" t="s">
        <v>1274</v>
      </c>
      <c r="E83" s="16">
        <v>41604</v>
      </c>
      <c r="F83" s="16">
        <v>41608</v>
      </c>
      <c r="G83" s="14" t="s">
        <v>133</v>
      </c>
      <c r="H83" s="14">
        <v>0</v>
      </c>
      <c r="I83" s="14">
        <v>0</v>
      </c>
      <c r="J83" s="14">
        <v>0</v>
      </c>
      <c r="K83" s="3">
        <v>0</v>
      </c>
      <c r="L83" s="14">
        <v>0</v>
      </c>
      <c r="M83" s="14">
        <v>0</v>
      </c>
      <c r="N83" s="14">
        <v>0</v>
      </c>
      <c r="O83" s="14">
        <v>3</v>
      </c>
      <c r="P83" s="14">
        <v>0</v>
      </c>
      <c r="Q83" s="14">
        <v>0</v>
      </c>
      <c r="R83" s="14">
        <v>0</v>
      </c>
      <c r="S83" s="14">
        <v>3</v>
      </c>
      <c r="T83" s="14" t="s">
        <v>568</v>
      </c>
      <c r="U83">
        <v>0</v>
      </c>
      <c r="V83" s="14" t="s">
        <v>569</v>
      </c>
      <c r="W83" s="14">
        <v>3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3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</row>
    <row r="84" spans="1:46">
      <c r="A84" t="s">
        <v>1278</v>
      </c>
      <c r="B84" s="211" t="s">
        <v>87</v>
      </c>
      <c r="C84" s="209">
        <v>2700</v>
      </c>
      <c r="D84" s="16" t="s">
        <v>1279</v>
      </c>
      <c r="E84" s="16">
        <v>41609</v>
      </c>
      <c r="F84" s="16">
        <v>41612</v>
      </c>
      <c r="G84" s="14" t="s">
        <v>133</v>
      </c>
      <c r="H84" s="14">
        <v>0</v>
      </c>
      <c r="I84" s="14">
        <v>0</v>
      </c>
      <c r="J84" s="14">
        <v>0</v>
      </c>
      <c r="K84" s="3">
        <v>0</v>
      </c>
      <c r="L84" s="14">
        <v>0</v>
      </c>
      <c r="M84" s="14">
        <v>0</v>
      </c>
      <c r="N84" s="14">
        <v>0</v>
      </c>
      <c r="O84" s="14">
        <v>5</v>
      </c>
      <c r="P84" s="14">
        <v>0</v>
      </c>
      <c r="Q84" s="14">
        <v>0</v>
      </c>
      <c r="R84" s="14">
        <v>0</v>
      </c>
      <c r="S84" s="14">
        <v>5</v>
      </c>
      <c r="T84" s="14" t="s">
        <v>568</v>
      </c>
      <c r="U84">
        <v>0</v>
      </c>
      <c r="V84" s="14" t="s">
        <v>569</v>
      </c>
      <c r="W84" s="14">
        <v>5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5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</row>
    <row r="85" spans="1:46">
      <c r="A85" t="s">
        <v>1280</v>
      </c>
      <c r="B85" s="211" t="s">
        <v>1281</v>
      </c>
      <c r="C85" s="209">
        <v>61200</v>
      </c>
      <c r="D85" s="16" t="s">
        <v>1119</v>
      </c>
      <c r="E85" s="16">
        <v>41306</v>
      </c>
      <c r="F85" s="16">
        <v>41608</v>
      </c>
      <c r="G85" s="14" t="s">
        <v>133</v>
      </c>
      <c r="H85" s="14">
        <v>0</v>
      </c>
      <c r="I85" s="14">
        <v>0</v>
      </c>
      <c r="J85" s="14">
        <v>0</v>
      </c>
      <c r="K85" s="3">
        <v>0</v>
      </c>
      <c r="L85" s="14">
        <v>0</v>
      </c>
      <c r="M85" s="14">
        <v>0</v>
      </c>
      <c r="N85" s="14">
        <v>0</v>
      </c>
      <c r="O85" s="14">
        <v>100</v>
      </c>
      <c r="P85" s="14">
        <v>0</v>
      </c>
      <c r="Q85" s="14">
        <v>0</v>
      </c>
      <c r="R85" s="14">
        <v>0</v>
      </c>
      <c r="S85" s="14">
        <v>100</v>
      </c>
      <c r="T85" s="14" t="s">
        <v>568</v>
      </c>
      <c r="U85">
        <v>0</v>
      </c>
      <c r="V85" s="14" t="s">
        <v>569</v>
      </c>
      <c r="W85" s="14">
        <v>0</v>
      </c>
      <c r="X85" s="14">
        <v>100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100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</row>
    <row r="86" spans="1:46">
      <c r="A86" t="s">
        <v>1282</v>
      </c>
      <c r="B86" s="211" t="s">
        <v>1283</v>
      </c>
      <c r="C86" s="209">
        <v>12000</v>
      </c>
      <c r="D86" s="16" t="s">
        <v>1119</v>
      </c>
      <c r="E86" s="16">
        <v>41275</v>
      </c>
      <c r="F86" s="16">
        <v>41639</v>
      </c>
      <c r="G86" s="14" t="s">
        <v>133</v>
      </c>
      <c r="H86" s="14">
        <v>2</v>
      </c>
      <c r="I86" s="14">
        <v>0</v>
      </c>
      <c r="J86" s="14">
        <v>2</v>
      </c>
      <c r="K86" s="3">
        <v>0</v>
      </c>
      <c r="L86" s="14">
        <v>0</v>
      </c>
      <c r="M86" s="14">
        <v>0</v>
      </c>
      <c r="N86" s="14">
        <v>1</v>
      </c>
      <c r="O86" s="14">
        <v>0</v>
      </c>
      <c r="P86" s="14">
        <v>1</v>
      </c>
      <c r="Q86" s="14">
        <v>0</v>
      </c>
      <c r="R86" s="14">
        <v>0</v>
      </c>
      <c r="S86" s="14">
        <v>0</v>
      </c>
      <c r="T86" s="14" t="s">
        <v>568</v>
      </c>
      <c r="U86">
        <v>0</v>
      </c>
      <c r="V86" s="14" t="s">
        <v>569</v>
      </c>
      <c r="W86" s="14">
        <v>0</v>
      </c>
      <c r="X86" s="14">
        <v>0</v>
      </c>
      <c r="Y86" s="14">
        <v>0</v>
      </c>
      <c r="Z86" s="14">
        <v>2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1</v>
      </c>
      <c r="AI86" s="14">
        <v>0</v>
      </c>
      <c r="AJ86" s="14">
        <v>0</v>
      </c>
      <c r="AK86" s="14">
        <v>0</v>
      </c>
      <c r="AL86" s="14">
        <v>2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1</v>
      </c>
    </row>
    <row r="87" spans="1:46">
      <c r="A87" t="s">
        <v>1284</v>
      </c>
      <c r="B87" s="211" t="s">
        <v>1285</v>
      </c>
      <c r="C87" s="209">
        <v>70200</v>
      </c>
      <c r="D87" s="16" t="s">
        <v>1286</v>
      </c>
      <c r="E87" s="16">
        <v>41395</v>
      </c>
      <c r="F87" s="16">
        <v>41397</v>
      </c>
      <c r="G87" s="14" t="s">
        <v>133</v>
      </c>
      <c r="H87" s="14">
        <v>0</v>
      </c>
      <c r="I87" s="14">
        <v>0</v>
      </c>
      <c r="J87" s="14">
        <v>0</v>
      </c>
      <c r="K87" s="3">
        <v>0</v>
      </c>
      <c r="L87" s="14">
        <v>0</v>
      </c>
      <c r="M87" s="14">
        <v>0</v>
      </c>
      <c r="N87" s="14">
        <v>0</v>
      </c>
      <c r="O87" s="14">
        <v>60</v>
      </c>
      <c r="P87" s="14">
        <v>0</v>
      </c>
      <c r="Q87" s="14">
        <v>0</v>
      </c>
      <c r="R87" s="14">
        <v>0</v>
      </c>
      <c r="S87" s="14">
        <v>60</v>
      </c>
      <c r="T87" s="14" t="s">
        <v>568</v>
      </c>
      <c r="U87">
        <v>0</v>
      </c>
      <c r="V87" s="14" t="s">
        <v>569</v>
      </c>
      <c r="W87" s="14">
        <v>60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60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</row>
    <row r="88" spans="1:46">
      <c r="A88" t="s">
        <v>1287</v>
      </c>
      <c r="B88" s="211" t="s">
        <v>1288</v>
      </c>
      <c r="C88" s="209">
        <v>40000</v>
      </c>
      <c r="D88" s="16" t="s">
        <v>1289</v>
      </c>
      <c r="E88" s="16">
        <v>41536</v>
      </c>
      <c r="F88" s="16">
        <v>41538</v>
      </c>
      <c r="G88" s="14" t="s">
        <v>133</v>
      </c>
      <c r="H88" s="14">
        <v>0</v>
      </c>
      <c r="I88" s="14">
        <v>0</v>
      </c>
      <c r="J88" s="14">
        <v>0</v>
      </c>
      <c r="K88" s="3">
        <v>0</v>
      </c>
      <c r="L88" s="14">
        <v>0</v>
      </c>
      <c r="M88" s="14">
        <v>0</v>
      </c>
      <c r="N88" s="14">
        <v>0</v>
      </c>
      <c r="O88" s="14">
        <v>60</v>
      </c>
      <c r="P88" s="14">
        <v>0</v>
      </c>
      <c r="Q88" s="14">
        <v>0</v>
      </c>
      <c r="R88" s="14">
        <v>0</v>
      </c>
      <c r="S88" s="14">
        <v>60</v>
      </c>
      <c r="T88" s="14" t="s">
        <v>568</v>
      </c>
      <c r="U88">
        <v>0</v>
      </c>
      <c r="V88" s="14" t="s">
        <v>569</v>
      </c>
      <c r="W88" s="14">
        <v>60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60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</row>
    <row r="89" spans="1:46">
      <c r="A89" t="s">
        <v>1290</v>
      </c>
      <c r="B89" s="211" t="s">
        <v>1291</v>
      </c>
      <c r="C89" s="209">
        <v>4000</v>
      </c>
      <c r="D89" s="16" t="s">
        <v>1292</v>
      </c>
      <c r="E89" s="16">
        <v>41340</v>
      </c>
      <c r="F89" s="16">
        <v>41343</v>
      </c>
      <c r="G89" s="14" t="s">
        <v>133</v>
      </c>
      <c r="H89" s="14">
        <v>0</v>
      </c>
      <c r="I89" s="14">
        <v>0</v>
      </c>
      <c r="J89" s="14">
        <v>0</v>
      </c>
      <c r="K89" s="3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0</v>
      </c>
      <c r="R89" s="14">
        <v>0</v>
      </c>
      <c r="S89" s="14">
        <v>2</v>
      </c>
      <c r="T89" s="14" t="s">
        <v>568</v>
      </c>
      <c r="U89">
        <v>0</v>
      </c>
      <c r="V89" s="14" t="s">
        <v>569</v>
      </c>
      <c r="W89" s="14">
        <v>2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2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</row>
    <row r="90" spans="1:46">
      <c r="A90" t="s">
        <v>1293</v>
      </c>
      <c r="B90" s="211" t="s">
        <v>1294</v>
      </c>
      <c r="C90" s="209">
        <v>27500</v>
      </c>
      <c r="D90" s="16" t="s">
        <v>1295</v>
      </c>
      <c r="E90" s="16">
        <v>41536</v>
      </c>
      <c r="F90" s="16">
        <v>41539</v>
      </c>
      <c r="G90" s="14" t="s">
        <v>133</v>
      </c>
      <c r="H90" s="14">
        <v>9</v>
      </c>
      <c r="I90" s="14">
        <v>0</v>
      </c>
      <c r="J90" s="14">
        <v>9</v>
      </c>
      <c r="K90" s="3">
        <v>0</v>
      </c>
      <c r="L90" s="14">
        <v>0</v>
      </c>
      <c r="M90" s="14">
        <v>0</v>
      </c>
      <c r="N90" s="14">
        <v>10</v>
      </c>
      <c r="O90" s="14">
        <v>32</v>
      </c>
      <c r="P90" s="14">
        <v>10</v>
      </c>
      <c r="Q90" s="14">
        <v>0</v>
      </c>
      <c r="R90" s="14">
        <v>0</v>
      </c>
      <c r="S90" s="14">
        <v>32</v>
      </c>
      <c r="T90" s="14" t="s">
        <v>568</v>
      </c>
      <c r="U90">
        <v>0</v>
      </c>
      <c r="V90" s="14" t="s">
        <v>802</v>
      </c>
      <c r="W90" s="14">
        <v>0</v>
      </c>
      <c r="X90" s="14">
        <v>32</v>
      </c>
      <c r="Y90" s="14">
        <v>0</v>
      </c>
      <c r="Z90" s="14">
        <v>9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10</v>
      </c>
      <c r="AI90" s="14">
        <v>0</v>
      </c>
      <c r="AJ90" s="14">
        <v>32</v>
      </c>
      <c r="AK90" s="14">
        <v>0</v>
      </c>
      <c r="AL90" s="14">
        <v>9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10</v>
      </c>
    </row>
    <row r="91" spans="1:46">
      <c r="A91" t="s">
        <v>1296</v>
      </c>
      <c r="B91" s="211" t="s">
        <v>1297</v>
      </c>
      <c r="C91" s="209">
        <v>4500</v>
      </c>
      <c r="D91" s="16" t="s">
        <v>1298</v>
      </c>
      <c r="E91" s="16">
        <v>41543</v>
      </c>
      <c r="F91" s="16">
        <v>41546</v>
      </c>
      <c r="G91" s="14" t="s">
        <v>133</v>
      </c>
      <c r="H91" s="14">
        <v>2</v>
      </c>
      <c r="I91" s="14">
        <v>0</v>
      </c>
      <c r="J91" s="14">
        <v>2</v>
      </c>
      <c r="K91" s="3">
        <v>0</v>
      </c>
      <c r="L91" s="14">
        <v>0</v>
      </c>
      <c r="M91" s="14">
        <v>0</v>
      </c>
      <c r="N91" s="14">
        <v>0</v>
      </c>
      <c r="O91" s="14">
        <v>10</v>
      </c>
      <c r="P91" s="14">
        <v>0</v>
      </c>
      <c r="Q91" s="14">
        <v>0</v>
      </c>
      <c r="R91" s="14">
        <v>0</v>
      </c>
      <c r="S91" s="14">
        <v>10</v>
      </c>
      <c r="T91" s="14" t="s">
        <v>568</v>
      </c>
      <c r="U91">
        <v>0</v>
      </c>
      <c r="V91" s="14" t="s">
        <v>802</v>
      </c>
      <c r="W91" s="14">
        <v>0</v>
      </c>
      <c r="X91" s="14">
        <v>10</v>
      </c>
      <c r="Y91" s="14">
        <v>0</v>
      </c>
      <c r="Z91" s="14">
        <v>2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10</v>
      </c>
      <c r="AK91" s="14">
        <v>0</v>
      </c>
      <c r="AL91" s="14">
        <v>2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</row>
    <row r="92" spans="1:46">
      <c r="A92" t="s">
        <v>1299</v>
      </c>
      <c r="B92" s="211" t="s">
        <v>1300</v>
      </c>
      <c r="C92" s="209">
        <v>9000</v>
      </c>
      <c r="D92" s="16" t="s">
        <v>1119</v>
      </c>
      <c r="E92" s="16">
        <v>41275</v>
      </c>
      <c r="F92" s="16">
        <v>41277</v>
      </c>
      <c r="G92" s="14" t="s">
        <v>133</v>
      </c>
      <c r="H92" s="14">
        <v>8</v>
      </c>
      <c r="I92" s="14">
        <v>0</v>
      </c>
      <c r="J92" s="14">
        <v>8</v>
      </c>
      <c r="K92" s="3">
        <v>0</v>
      </c>
      <c r="L92" s="14">
        <v>0</v>
      </c>
      <c r="M92" s="14">
        <v>0</v>
      </c>
      <c r="N92" s="14">
        <v>1</v>
      </c>
      <c r="O92" s="14">
        <v>10</v>
      </c>
      <c r="P92" s="14">
        <v>1</v>
      </c>
      <c r="Q92" s="14">
        <v>0</v>
      </c>
      <c r="R92" s="14">
        <v>0</v>
      </c>
      <c r="S92" s="14">
        <v>10</v>
      </c>
      <c r="T92" s="14" t="s">
        <v>568</v>
      </c>
      <c r="U92">
        <v>0</v>
      </c>
      <c r="V92" s="14" t="s">
        <v>802</v>
      </c>
      <c r="W92" s="14">
        <v>0</v>
      </c>
      <c r="X92" s="14">
        <v>10</v>
      </c>
      <c r="Y92" s="14">
        <v>0</v>
      </c>
      <c r="Z92" s="14">
        <v>8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1</v>
      </c>
      <c r="AI92" s="14">
        <v>0</v>
      </c>
      <c r="AJ92" s="14">
        <v>10</v>
      </c>
      <c r="AK92" s="14">
        <v>0</v>
      </c>
      <c r="AL92" s="14">
        <v>8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1</v>
      </c>
    </row>
    <row r="93" spans="1:46">
      <c r="A93" t="s">
        <v>1301</v>
      </c>
      <c r="B93" s="211" t="s">
        <v>1302</v>
      </c>
      <c r="C93" s="209">
        <v>300</v>
      </c>
      <c r="D93" s="16" t="s">
        <v>1303</v>
      </c>
      <c r="E93" s="16">
        <v>41396</v>
      </c>
      <c r="F93" s="16">
        <v>41398</v>
      </c>
      <c r="G93" s="14" t="s">
        <v>133</v>
      </c>
      <c r="H93" s="14">
        <v>1</v>
      </c>
      <c r="I93" s="14">
        <v>0</v>
      </c>
      <c r="J93" s="14">
        <v>1</v>
      </c>
      <c r="K93" s="3">
        <v>0</v>
      </c>
      <c r="L93" s="14">
        <v>0</v>
      </c>
      <c r="M93" s="14">
        <v>0</v>
      </c>
      <c r="N93" s="14">
        <v>1</v>
      </c>
      <c r="O93" s="14">
        <v>0</v>
      </c>
      <c r="P93" s="14">
        <v>1</v>
      </c>
      <c r="Q93" s="14">
        <v>0</v>
      </c>
      <c r="R93" s="14">
        <v>0</v>
      </c>
      <c r="S93" s="14">
        <v>0</v>
      </c>
      <c r="T93" s="14" t="s">
        <v>568</v>
      </c>
      <c r="U93">
        <v>0</v>
      </c>
      <c r="V93" s="14" t="s">
        <v>802</v>
      </c>
      <c r="W93" s="14">
        <v>0</v>
      </c>
      <c r="X93" s="14">
        <v>0</v>
      </c>
      <c r="Y93" s="14">
        <v>0</v>
      </c>
      <c r="Z93" s="14">
        <v>1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1</v>
      </c>
      <c r="AH93" s="14">
        <v>0</v>
      </c>
      <c r="AI93" s="14">
        <v>0</v>
      </c>
      <c r="AJ93" s="14">
        <v>0</v>
      </c>
      <c r="AK93" s="14">
        <v>0</v>
      </c>
      <c r="AL93" s="14">
        <v>1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1</v>
      </c>
      <c r="AT93" s="14">
        <v>0</v>
      </c>
    </row>
    <row r="94" spans="1:46">
      <c r="A94" t="s">
        <v>1304</v>
      </c>
      <c r="B94" s="211" t="s">
        <v>1305</v>
      </c>
      <c r="C94" s="209">
        <v>930</v>
      </c>
      <c r="D94" s="16" t="s">
        <v>1306</v>
      </c>
      <c r="E94" s="16">
        <v>41566</v>
      </c>
      <c r="F94" s="16">
        <v>41567</v>
      </c>
      <c r="G94" s="14" t="s">
        <v>133</v>
      </c>
      <c r="H94" s="14">
        <v>0</v>
      </c>
      <c r="I94" s="14">
        <v>0</v>
      </c>
      <c r="J94" s="14">
        <v>0</v>
      </c>
      <c r="K94" s="3">
        <v>0</v>
      </c>
      <c r="L94" s="14">
        <v>0</v>
      </c>
      <c r="M94" s="14">
        <v>0</v>
      </c>
      <c r="N94" s="14">
        <v>1</v>
      </c>
      <c r="O94" s="14">
        <v>0</v>
      </c>
      <c r="P94" s="14">
        <v>1</v>
      </c>
      <c r="Q94" s="14">
        <v>0</v>
      </c>
      <c r="R94" s="14">
        <v>0</v>
      </c>
      <c r="S94" s="14">
        <v>0</v>
      </c>
      <c r="T94" s="14" t="s">
        <v>568</v>
      </c>
      <c r="U94">
        <v>0</v>
      </c>
      <c r="V94" s="14" t="s">
        <v>802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1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1</v>
      </c>
      <c r="AT94" s="14">
        <v>0</v>
      </c>
    </row>
    <row r="95" spans="1:46">
      <c r="A95" t="s">
        <v>1307</v>
      </c>
      <c r="B95" s="211" t="s">
        <v>1308</v>
      </c>
      <c r="C95" s="209">
        <v>2260</v>
      </c>
      <c r="D95" s="16" t="s">
        <v>1309</v>
      </c>
      <c r="E95" s="16">
        <v>41426</v>
      </c>
      <c r="F95" s="16">
        <v>41427</v>
      </c>
      <c r="G95" s="14" t="s">
        <v>133</v>
      </c>
      <c r="H95" s="14">
        <v>0</v>
      </c>
      <c r="I95" s="14">
        <v>0</v>
      </c>
      <c r="J95" s="14">
        <v>0</v>
      </c>
      <c r="K95" s="3">
        <v>0</v>
      </c>
      <c r="L95" s="14">
        <v>0</v>
      </c>
      <c r="M95" s="14">
        <v>0</v>
      </c>
      <c r="N95" s="14">
        <v>1</v>
      </c>
      <c r="O95" s="14">
        <v>0</v>
      </c>
      <c r="P95" s="14">
        <v>1</v>
      </c>
      <c r="Q95" s="14">
        <v>0</v>
      </c>
      <c r="R95" s="14">
        <v>0</v>
      </c>
      <c r="S95" s="14">
        <v>0</v>
      </c>
      <c r="T95" s="14" t="s">
        <v>568</v>
      </c>
      <c r="U95">
        <v>0</v>
      </c>
      <c r="V95" s="14" t="s">
        <v>802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1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1</v>
      </c>
      <c r="AT95" s="14">
        <v>0</v>
      </c>
    </row>
    <row r="96" spans="1:46">
      <c r="A96" t="s">
        <v>1310</v>
      </c>
      <c r="B96" s="211" t="s">
        <v>387</v>
      </c>
      <c r="C96" s="209">
        <v>1730</v>
      </c>
      <c r="D96" s="16" t="s">
        <v>1311</v>
      </c>
      <c r="E96" s="16">
        <v>41369</v>
      </c>
      <c r="F96" s="16">
        <v>41371</v>
      </c>
      <c r="G96" s="14" t="s">
        <v>133</v>
      </c>
      <c r="H96" s="14">
        <v>0</v>
      </c>
      <c r="I96" s="14">
        <v>0</v>
      </c>
      <c r="J96" s="14">
        <v>0</v>
      </c>
      <c r="K96" s="3">
        <v>0</v>
      </c>
      <c r="L96" s="14">
        <v>0</v>
      </c>
      <c r="M96" s="14">
        <v>0</v>
      </c>
      <c r="N96" s="14">
        <v>1</v>
      </c>
      <c r="O96" s="14">
        <v>0</v>
      </c>
      <c r="P96" s="14">
        <v>1</v>
      </c>
      <c r="Q96" s="14">
        <v>0</v>
      </c>
      <c r="R96" s="14">
        <v>0</v>
      </c>
      <c r="S96" s="14">
        <v>0</v>
      </c>
      <c r="T96" s="14" t="s">
        <v>568</v>
      </c>
      <c r="U96">
        <v>0</v>
      </c>
      <c r="V96" s="14" t="s">
        <v>802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1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1</v>
      </c>
      <c r="AT96" s="14">
        <v>0</v>
      </c>
    </row>
    <row r="97" spans="1:46">
      <c r="A97" t="s">
        <v>1312</v>
      </c>
      <c r="B97" s="211" t="s">
        <v>1313</v>
      </c>
      <c r="C97" s="209">
        <v>2290</v>
      </c>
      <c r="D97" s="16" t="s">
        <v>1314</v>
      </c>
      <c r="E97" s="16">
        <v>41446</v>
      </c>
      <c r="F97" s="16">
        <v>41448</v>
      </c>
      <c r="G97" s="14" t="s">
        <v>133</v>
      </c>
      <c r="H97" s="14">
        <v>0</v>
      </c>
      <c r="I97" s="14">
        <v>0</v>
      </c>
      <c r="J97" s="14">
        <v>0</v>
      </c>
      <c r="K97" s="3">
        <v>0</v>
      </c>
      <c r="L97" s="14">
        <v>0</v>
      </c>
      <c r="M97" s="14">
        <v>0</v>
      </c>
      <c r="N97" s="14">
        <v>1</v>
      </c>
      <c r="O97" s="14">
        <v>0</v>
      </c>
      <c r="P97" s="14">
        <v>1</v>
      </c>
      <c r="Q97" s="14">
        <v>0</v>
      </c>
      <c r="R97" s="14">
        <v>0</v>
      </c>
      <c r="S97" s="14">
        <v>0</v>
      </c>
      <c r="T97" s="14" t="s">
        <v>568</v>
      </c>
      <c r="U97">
        <v>0</v>
      </c>
      <c r="V97" s="14" t="s">
        <v>802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1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1</v>
      </c>
      <c r="AT97" s="14">
        <v>0</v>
      </c>
    </row>
    <row r="98" spans="1:46">
      <c r="A98" t="s">
        <v>1315</v>
      </c>
      <c r="B98" s="211" t="s">
        <v>1316</v>
      </c>
      <c r="C98" s="209">
        <v>11000</v>
      </c>
      <c r="D98" s="16" t="s">
        <v>1317</v>
      </c>
      <c r="E98" s="16">
        <v>41275</v>
      </c>
      <c r="F98" s="16">
        <v>41455</v>
      </c>
      <c r="G98" s="14" t="s">
        <v>133</v>
      </c>
      <c r="H98" s="14">
        <v>0</v>
      </c>
      <c r="I98" s="14">
        <v>0</v>
      </c>
      <c r="J98" s="14">
        <v>0</v>
      </c>
      <c r="K98" s="3">
        <v>0</v>
      </c>
      <c r="L98" s="14">
        <v>0</v>
      </c>
      <c r="M98" s="14">
        <v>0</v>
      </c>
      <c r="N98" s="14">
        <v>4</v>
      </c>
      <c r="O98" s="14">
        <v>1180</v>
      </c>
      <c r="P98" s="14">
        <v>4</v>
      </c>
      <c r="Q98" s="14">
        <v>0</v>
      </c>
      <c r="R98" s="14">
        <v>0</v>
      </c>
      <c r="S98" s="14">
        <v>1180</v>
      </c>
      <c r="T98" s="14" t="s">
        <v>568</v>
      </c>
      <c r="U98">
        <v>0</v>
      </c>
      <c r="V98" s="14" t="s">
        <v>802</v>
      </c>
      <c r="W98" s="14">
        <v>590</v>
      </c>
      <c r="X98" s="14">
        <v>590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1</v>
      </c>
      <c r="AH98" s="14">
        <v>3</v>
      </c>
      <c r="AI98" s="14">
        <v>590</v>
      </c>
      <c r="AJ98" s="14">
        <v>590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1</v>
      </c>
      <c r="AT98" s="14">
        <v>3</v>
      </c>
    </row>
    <row r="99" spans="1:46">
      <c r="A99" t="s">
        <v>1318</v>
      </c>
      <c r="B99" s="211" t="s">
        <v>1319</v>
      </c>
      <c r="C99" s="209">
        <v>12500</v>
      </c>
      <c r="D99" s="16" t="s">
        <v>1303</v>
      </c>
      <c r="E99" s="16">
        <v>41396</v>
      </c>
      <c r="F99" s="16">
        <v>41398</v>
      </c>
      <c r="G99" s="14" t="s">
        <v>133</v>
      </c>
      <c r="H99" s="14">
        <v>0</v>
      </c>
      <c r="I99" s="14">
        <v>0</v>
      </c>
      <c r="J99" s="14">
        <v>0</v>
      </c>
      <c r="K99" s="3">
        <v>0</v>
      </c>
      <c r="L99" s="14">
        <v>0</v>
      </c>
      <c r="M99" s="14">
        <v>0</v>
      </c>
      <c r="N99" s="14">
        <v>3</v>
      </c>
      <c r="O99" s="14">
        <v>120</v>
      </c>
      <c r="P99" s="14">
        <v>3</v>
      </c>
      <c r="Q99" s="14">
        <v>0</v>
      </c>
      <c r="R99" s="14">
        <v>0</v>
      </c>
      <c r="S99" s="14">
        <v>120</v>
      </c>
      <c r="T99" s="14" t="s">
        <v>568</v>
      </c>
      <c r="U99">
        <v>0</v>
      </c>
      <c r="V99" s="14" t="s">
        <v>802</v>
      </c>
      <c r="W99" s="14">
        <v>45</v>
      </c>
      <c r="X99" s="14">
        <v>75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1</v>
      </c>
      <c r="AH99" s="14">
        <v>2</v>
      </c>
      <c r="AI99" s="14">
        <v>45</v>
      </c>
      <c r="AJ99" s="14">
        <v>75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1</v>
      </c>
      <c r="AT99" s="14">
        <v>2</v>
      </c>
    </row>
    <row r="100" spans="1:46">
      <c r="A100" t="s">
        <v>1320</v>
      </c>
      <c r="B100" s="211" t="s">
        <v>1321</v>
      </c>
      <c r="C100" s="209">
        <v>38150</v>
      </c>
      <c r="D100" s="16" t="s">
        <v>1322</v>
      </c>
      <c r="E100" s="16">
        <v>41451</v>
      </c>
      <c r="F100" s="16">
        <v>41453</v>
      </c>
      <c r="G100" s="14" t="s">
        <v>133</v>
      </c>
      <c r="H100" s="14">
        <v>0</v>
      </c>
      <c r="I100" s="14">
        <v>0</v>
      </c>
      <c r="J100" s="14">
        <v>0</v>
      </c>
      <c r="K100" s="3">
        <v>0</v>
      </c>
      <c r="L100" s="14">
        <v>0</v>
      </c>
      <c r="M100" s="14">
        <v>0</v>
      </c>
      <c r="N100" s="14">
        <v>5</v>
      </c>
      <c r="O100" s="14">
        <v>370</v>
      </c>
      <c r="P100" s="14">
        <v>5</v>
      </c>
      <c r="Q100" s="14">
        <v>0</v>
      </c>
      <c r="R100" s="14">
        <v>0</v>
      </c>
      <c r="S100" s="14">
        <v>370</v>
      </c>
      <c r="T100" s="14" t="s">
        <v>568</v>
      </c>
      <c r="U100">
        <v>0</v>
      </c>
      <c r="V100" s="14" t="s">
        <v>802</v>
      </c>
      <c r="W100" s="14">
        <v>185</v>
      </c>
      <c r="X100" s="14">
        <v>185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2</v>
      </c>
      <c r="AH100" s="14">
        <v>3</v>
      </c>
      <c r="AI100" s="14">
        <v>185</v>
      </c>
      <c r="AJ100" s="14">
        <v>185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2</v>
      </c>
      <c r="AT100" s="14">
        <v>3</v>
      </c>
    </row>
    <row r="101" spans="1:46">
      <c r="A101" t="s">
        <v>1323</v>
      </c>
      <c r="B101" s="211" t="s">
        <v>1324</v>
      </c>
      <c r="C101" s="209">
        <v>1500</v>
      </c>
      <c r="D101" s="16" t="s">
        <v>1325</v>
      </c>
      <c r="E101" s="16">
        <v>41513</v>
      </c>
      <c r="F101" s="16">
        <v>41514</v>
      </c>
      <c r="G101" s="14" t="s">
        <v>133</v>
      </c>
      <c r="H101" s="14">
        <v>0</v>
      </c>
      <c r="I101" s="14">
        <v>0</v>
      </c>
      <c r="J101" s="14">
        <v>0</v>
      </c>
      <c r="K101" s="3">
        <v>0</v>
      </c>
      <c r="L101" s="14">
        <v>0</v>
      </c>
      <c r="M101" s="14">
        <v>0</v>
      </c>
      <c r="N101" s="14">
        <v>1</v>
      </c>
      <c r="O101" s="14">
        <v>144</v>
      </c>
      <c r="P101" s="14">
        <v>1</v>
      </c>
      <c r="Q101" s="14">
        <v>0</v>
      </c>
      <c r="R101" s="14">
        <v>0</v>
      </c>
      <c r="S101" s="14">
        <v>144</v>
      </c>
      <c r="T101" s="14" t="s">
        <v>568</v>
      </c>
      <c r="U101">
        <v>0</v>
      </c>
      <c r="V101" s="14" t="s">
        <v>802</v>
      </c>
      <c r="W101" s="14">
        <v>72</v>
      </c>
      <c r="X101" s="14">
        <v>72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14">
        <v>1</v>
      </c>
      <c r="AH101" s="14">
        <v>0</v>
      </c>
      <c r="AI101" s="14">
        <v>72</v>
      </c>
      <c r="AJ101" s="14">
        <v>72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1</v>
      </c>
      <c r="AT101" s="14">
        <v>0</v>
      </c>
    </row>
    <row r="102" spans="1:46">
      <c r="A102" t="s">
        <v>1326</v>
      </c>
      <c r="B102" s="211" t="s">
        <v>1327</v>
      </c>
      <c r="C102" s="209">
        <v>24300</v>
      </c>
      <c r="D102" s="16" t="s">
        <v>1328</v>
      </c>
      <c r="E102" s="16">
        <v>41522</v>
      </c>
      <c r="F102" s="16">
        <v>41524</v>
      </c>
      <c r="G102" s="14" t="s">
        <v>133</v>
      </c>
      <c r="H102" s="14">
        <v>0</v>
      </c>
      <c r="I102" s="14">
        <v>0</v>
      </c>
      <c r="J102" s="14">
        <v>0</v>
      </c>
      <c r="K102" s="3">
        <v>0</v>
      </c>
      <c r="L102" s="14">
        <v>0</v>
      </c>
      <c r="M102" s="14">
        <v>0</v>
      </c>
      <c r="N102" s="14">
        <v>2</v>
      </c>
      <c r="O102" s="14">
        <v>32</v>
      </c>
      <c r="P102" s="14">
        <v>2</v>
      </c>
      <c r="Q102" s="14">
        <v>0</v>
      </c>
      <c r="R102" s="14">
        <v>0</v>
      </c>
      <c r="S102" s="14">
        <v>32</v>
      </c>
      <c r="T102" s="14" t="s">
        <v>568</v>
      </c>
      <c r="U102">
        <v>0</v>
      </c>
      <c r="V102" s="14" t="s">
        <v>802</v>
      </c>
      <c r="W102" s="14">
        <v>32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1</v>
      </c>
      <c r="AH102" s="14">
        <v>1</v>
      </c>
      <c r="AI102" s="14">
        <v>32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1</v>
      </c>
      <c r="AT102" s="14">
        <v>1</v>
      </c>
    </row>
    <row r="103" spans="1:46">
      <c r="A103" t="s">
        <v>1329</v>
      </c>
      <c r="B103" s="211" t="s">
        <v>1330</v>
      </c>
      <c r="C103" s="209">
        <v>48300</v>
      </c>
      <c r="D103" s="16" t="s">
        <v>1331</v>
      </c>
      <c r="E103" s="16">
        <v>41529</v>
      </c>
      <c r="F103" s="16">
        <v>41532</v>
      </c>
      <c r="G103" s="14" t="s">
        <v>133</v>
      </c>
      <c r="H103" s="14">
        <v>0</v>
      </c>
      <c r="I103" s="14">
        <v>0</v>
      </c>
      <c r="J103" s="14">
        <v>0</v>
      </c>
      <c r="K103" s="3">
        <v>0</v>
      </c>
      <c r="L103" s="14">
        <v>0</v>
      </c>
      <c r="M103" s="14">
        <v>0</v>
      </c>
      <c r="N103" s="14">
        <v>4</v>
      </c>
      <c r="O103" s="14">
        <v>68</v>
      </c>
      <c r="P103" s="14">
        <v>4</v>
      </c>
      <c r="Q103" s="14">
        <v>0</v>
      </c>
      <c r="R103" s="14">
        <v>0</v>
      </c>
      <c r="S103" s="14">
        <v>68</v>
      </c>
      <c r="T103" s="14" t="s">
        <v>568</v>
      </c>
      <c r="U103">
        <v>0</v>
      </c>
      <c r="V103" s="14" t="s">
        <v>802</v>
      </c>
      <c r="W103" s="14">
        <v>0</v>
      </c>
      <c r="X103" s="14">
        <v>68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1</v>
      </c>
      <c r="AH103" s="14">
        <v>3</v>
      </c>
      <c r="AI103" s="14">
        <v>0</v>
      </c>
      <c r="AJ103" s="14">
        <v>68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1</v>
      </c>
      <c r="AT103" s="14">
        <v>3</v>
      </c>
    </row>
    <row r="104" spans="1:46">
      <c r="A104" t="s">
        <v>1332</v>
      </c>
      <c r="B104" s="211" t="s">
        <v>362</v>
      </c>
      <c r="C104" s="209">
        <v>69400</v>
      </c>
      <c r="D104" s="16" t="s">
        <v>1333</v>
      </c>
      <c r="E104" s="16">
        <v>41556</v>
      </c>
      <c r="F104" s="16">
        <v>41559</v>
      </c>
      <c r="G104" s="14" t="s">
        <v>133</v>
      </c>
      <c r="H104" s="14">
        <v>0</v>
      </c>
      <c r="I104" s="14">
        <v>0</v>
      </c>
      <c r="J104" s="14">
        <v>0</v>
      </c>
      <c r="K104" s="3">
        <v>0</v>
      </c>
      <c r="L104" s="14">
        <v>0</v>
      </c>
      <c r="M104" s="14">
        <v>0</v>
      </c>
      <c r="N104" s="14">
        <v>3</v>
      </c>
      <c r="O104" s="14">
        <v>102</v>
      </c>
      <c r="P104" s="14">
        <v>3</v>
      </c>
      <c r="Q104" s="14">
        <v>0</v>
      </c>
      <c r="R104" s="14">
        <v>0</v>
      </c>
      <c r="S104" s="14">
        <v>102</v>
      </c>
      <c r="T104" s="14" t="s">
        <v>568</v>
      </c>
      <c r="U104">
        <v>0</v>
      </c>
      <c r="V104" s="14" t="s">
        <v>802</v>
      </c>
      <c r="W104" s="14">
        <v>34</v>
      </c>
      <c r="X104" s="14">
        <v>68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1</v>
      </c>
      <c r="AH104" s="14">
        <v>2</v>
      </c>
      <c r="AI104" s="14">
        <v>34</v>
      </c>
      <c r="AJ104" s="14">
        <v>68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1</v>
      </c>
      <c r="AT104" s="14">
        <v>2</v>
      </c>
    </row>
    <row r="105" spans="1:46">
      <c r="A105" t="s">
        <v>1334</v>
      </c>
      <c r="B105" s="211" t="s">
        <v>1335</v>
      </c>
      <c r="C105" s="209">
        <v>6500</v>
      </c>
      <c r="D105" s="16" t="s">
        <v>1336</v>
      </c>
      <c r="E105" s="16">
        <v>41293</v>
      </c>
      <c r="F105" s="16">
        <v>41294</v>
      </c>
      <c r="G105" s="14" t="s">
        <v>133</v>
      </c>
      <c r="H105" s="14">
        <v>5</v>
      </c>
      <c r="I105" s="14">
        <v>0</v>
      </c>
      <c r="J105" s="14">
        <v>5</v>
      </c>
      <c r="K105" s="3">
        <v>0</v>
      </c>
      <c r="L105" s="14">
        <v>0</v>
      </c>
      <c r="M105" s="14">
        <v>0</v>
      </c>
      <c r="N105" s="14">
        <v>0</v>
      </c>
      <c r="O105" s="14">
        <v>10</v>
      </c>
      <c r="P105" s="14">
        <v>0</v>
      </c>
      <c r="Q105" s="14">
        <v>0</v>
      </c>
      <c r="R105" s="14">
        <v>0</v>
      </c>
      <c r="S105" s="14">
        <v>10</v>
      </c>
      <c r="T105" s="14" t="s">
        <v>568</v>
      </c>
      <c r="U105">
        <v>0</v>
      </c>
      <c r="V105" s="14" t="s">
        <v>802</v>
      </c>
      <c r="W105" s="14">
        <v>10</v>
      </c>
      <c r="X105" s="14">
        <v>0</v>
      </c>
      <c r="Y105" s="14">
        <v>0</v>
      </c>
      <c r="Z105" s="14">
        <v>5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10</v>
      </c>
      <c r="AJ105" s="14">
        <v>0</v>
      </c>
      <c r="AK105" s="14">
        <v>0</v>
      </c>
      <c r="AL105" s="14">
        <v>5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</row>
    <row r="106" spans="1:46">
      <c r="A106" t="s">
        <v>1337</v>
      </c>
      <c r="B106" s="211" t="s">
        <v>1338</v>
      </c>
      <c r="C106" s="209">
        <v>7900</v>
      </c>
      <c r="D106" s="16" t="s">
        <v>1336</v>
      </c>
      <c r="E106" s="16">
        <v>41300</v>
      </c>
      <c r="F106" s="16">
        <v>41301</v>
      </c>
      <c r="G106" s="14" t="s">
        <v>133</v>
      </c>
      <c r="H106" s="14">
        <v>6</v>
      </c>
      <c r="I106" s="14">
        <v>0</v>
      </c>
      <c r="J106" s="14">
        <v>6</v>
      </c>
      <c r="K106" s="3">
        <v>0</v>
      </c>
      <c r="L106" s="14">
        <v>0</v>
      </c>
      <c r="M106" s="14">
        <v>0</v>
      </c>
      <c r="N106" s="14">
        <v>0</v>
      </c>
      <c r="O106" s="14">
        <v>16</v>
      </c>
      <c r="P106" s="14">
        <v>0</v>
      </c>
      <c r="Q106" s="14">
        <v>0</v>
      </c>
      <c r="R106" s="14">
        <v>0</v>
      </c>
      <c r="S106" s="14">
        <v>16</v>
      </c>
      <c r="T106" s="14" t="s">
        <v>568</v>
      </c>
      <c r="U106">
        <v>0</v>
      </c>
      <c r="V106" s="14" t="s">
        <v>802</v>
      </c>
      <c r="W106" s="14">
        <v>0</v>
      </c>
      <c r="X106" s="14">
        <v>16</v>
      </c>
      <c r="Y106" s="14">
        <v>0</v>
      </c>
      <c r="Z106" s="14">
        <v>6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16</v>
      </c>
      <c r="AK106" s="14">
        <v>0</v>
      </c>
      <c r="AL106" s="14">
        <v>6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</row>
    <row r="107" spans="1:46">
      <c r="A107" t="s">
        <v>1339</v>
      </c>
      <c r="B107" s="211" t="s">
        <v>1340</v>
      </c>
      <c r="C107" s="209">
        <v>6000</v>
      </c>
      <c r="D107" s="16" t="s">
        <v>1336</v>
      </c>
      <c r="E107" s="16">
        <v>41307</v>
      </c>
      <c r="F107" s="16">
        <v>41308</v>
      </c>
      <c r="G107" s="14" t="s">
        <v>133</v>
      </c>
      <c r="H107" s="14">
        <v>5</v>
      </c>
      <c r="I107" s="14">
        <v>0</v>
      </c>
      <c r="J107" s="14">
        <v>5</v>
      </c>
      <c r="K107" s="3">
        <v>0</v>
      </c>
      <c r="L107" s="14">
        <v>0</v>
      </c>
      <c r="M107" s="14">
        <v>0</v>
      </c>
      <c r="N107" s="14">
        <v>0</v>
      </c>
      <c r="O107" s="14">
        <v>12</v>
      </c>
      <c r="P107" s="14">
        <v>0</v>
      </c>
      <c r="Q107" s="14">
        <v>0</v>
      </c>
      <c r="R107" s="14">
        <v>0</v>
      </c>
      <c r="S107" s="14">
        <v>12</v>
      </c>
      <c r="T107" s="14" t="s">
        <v>568</v>
      </c>
      <c r="U107">
        <v>0</v>
      </c>
      <c r="V107" s="14" t="s">
        <v>802</v>
      </c>
      <c r="W107" s="14">
        <v>6</v>
      </c>
      <c r="X107" s="14">
        <v>6</v>
      </c>
      <c r="Y107" s="14">
        <v>0</v>
      </c>
      <c r="Z107" s="14">
        <v>5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6</v>
      </c>
      <c r="AJ107" s="14">
        <v>6</v>
      </c>
      <c r="AK107" s="14">
        <v>0</v>
      </c>
      <c r="AL107" s="14">
        <v>5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</row>
    <row r="108" spans="1:46">
      <c r="A108" t="s">
        <v>1341</v>
      </c>
      <c r="B108" s="211" t="s">
        <v>1335</v>
      </c>
      <c r="C108" s="209">
        <v>6200</v>
      </c>
      <c r="D108" s="16" t="s">
        <v>1336</v>
      </c>
      <c r="E108" s="16">
        <v>41335</v>
      </c>
      <c r="F108" s="16">
        <v>41336</v>
      </c>
      <c r="G108" s="14" t="s">
        <v>133</v>
      </c>
      <c r="H108" s="14">
        <v>5</v>
      </c>
      <c r="I108" s="14">
        <v>0</v>
      </c>
      <c r="J108" s="14">
        <v>5</v>
      </c>
      <c r="K108" s="3">
        <v>0</v>
      </c>
      <c r="L108" s="14">
        <v>0</v>
      </c>
      <c r="M108" s="14">
        <v>0</v>
      </c>
      <c r="N108" s="14">
        <v>0</v>
      </c>
      <c r="O108" s="14">
        <v>10</v>
      </c>
      <c r="P108" s="14">
        <v>0</v>
      </c>
      <c r="Q108" s="14">
        <v>0</v>
      </c>
      <c r="R108" s="14">
        <v>0</v>
      </c>
      <c r="S108" s="14">
        <v>10</v>
      </c>
      <c r="T108" s="14" t="s">
        <v>568</v>
      </c>
      <c r="U108">
        <v>0</v>
      </c>
      <c r="V108" s="14" t="s">
        <v>802</v>
      </c>
      <c r="W108" s="14">
        <v>10</v>
      </c>
      <c r="X108" s="14">
        <v>0</v>
      </c>
      <c r="Y108" s="14">
        <v>1</v>
      </c>
      <c r="Z108" s="14">
        <v>4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10</v>
      </c>
      <c r="AJ108" s="14">
        <v>0</v>
      </c>
      <c r="AK108" s="14">
        <v>1</v>
      </c>
      <c r="AL108" s="14">
        <v>4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0</v>
      </c>
      <c r="AT108" s="14">
        <v>0</v>
      </c>
    </row>
    <row r="109" spans="1:46">
      <c r="A109" t="s">
        <v>1342</v>
      </c>
      <c r="B109" s="211" t="s">
        <v>1338</v>
      </c>
      <c r="C109" s="209">
        <v>8600</v>
      </c>
      <c r="D109" s="16" t="s">
        <v>1343</v>
      </c>
      <c r="E109" s="16">
        <v>41342</v>
      </c>
      <c r="F109" s="16">
        <v>41343</v>
      </c>
      <c r="G109" s="14" t="s">
        <v>133</v>
      </c>
      <c r="H109" s="14">
        <v>6</v>
      </c>
      <c r="I109" s="14">
        <v>0</v>
      </c>
      <c r="J109" s="14">
        <v>6</v>
      </c>
      <c r="K109" s="3">
        <v>0</v>
      </c>
      <c r="L109" s="14">
        <v>0</v>
      </c>
      <c r="M109" s="14">
        <v>0</v>
      </c>
      <c r="N109" s="14">
        <v>0</v>
      </c>
      <c r="O109" s="14">
        <v>16</v>
      </c>
      <c r="P109" s="14">
        <v>0</v>
      </c>
      <c r="Q109" s="14">
        <v>0</v>
      </c>
      <c r="R109" s="14">
        <v>0</v>
      </c>
      <c r="S109" s="14">
        <v>16</v>
      </c>
      <c r="T109" s="14" t="s">
        <v>568</v>
      </c>
      <c r="U109">
        <v>0</v>
      </c>
      <c r="V109" s="14" t="s">
        <v>802</v>
      </c>
      <c r="W109" s="14">
        <v>0</v>
      </c>
      <c r="X109" s="14">
        <v>16</v>
      </c>
      <c r="Y109" s="14">
        <v>0</v>
      </c>
      <c r="Z109" s="14">
        <v>6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16</v>
      </c>
      <c r="AK109" s="14">
        <v>0</v>
      </c>
      <c r="AL109" s="14">
        <v>6</v>
      </c>
      <c r="AM109" s="14">
        <v>0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0</v>
      </c>
      <c r="AT109" s="14">
        <v>0</v>
      </c>
    </row>
    <row r="110" spans="1:46">
      <c r="A110" t="s">
        <v>1344</v>
      </c>
      <c r="B110" s="211" t="s">
        <v>1340</v>
      </c>
      <c r="C110" s="209">
        <v>6600</v>
      </c>
      <c r="D110" s="16" t="s">
        <v>1336</v>
      </c>
      <c r="E110" s="16">
        <v>41349</v>
      </c>
      <c r="F110" s="16">
        <v>41350</v>
      </c>
      <c r="G110" s="14" t="s">
        <v>133</v>
      </c>
      <c r="H110" s="14">
        <v>5</v>
      </c>
      <c r="I110" s="14">
        <v>0</v>
      </c>
      <c r="J110" s="14">
        <v>5</v>
      </c>
      <c r="K110" s="3">
        <v>0</v>
      </c>
      <c r="L110" s="14">
        <v>0</v>
      </c>
      <c r="M110" s="14">
        <v>0</v>
      </c>
      <c r="N110" s="14">
        <v>0</v>
      </c>
      <c r="O110" s="14">
        <v>12</v>
      </c>
      <c r="P110" s="14">
        <v>0</v>
      </c>
      <c r="Q110" s="14">
        <v>0</v>
      </c>
      <c r="R110" s="14">
        <v>0</v>
      </c>
      <c r="S110" s="14">
        <v>12</v>
      </c>
      <c r="T110" s="14" t="s">
        <v>568</v>
      </c>
      <c r="U110">
        <v>0</v>
      </c>
      <c r="V110" s="14" t="s">
        <v>802</v>
      </c>
      <c r="W110" s="14">
        <v>6</v>
      </c>
      <c r="X110" s="14">
        <v>6</v>
      </c>
      <c r="Y110" s="14">
        <v>1</v>
      </c>
      <c r="Z110" s="14">
        <v>4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6</v>
      </c>
      <c r="AJ110" s="14">
        <v>6</v>
      </c>
      <c r="AK110" s="14">
        <v>1</v>
      </c>
      <c r="AL110" s="14">
        <v>4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</row>
    <row r="111" spans="1:46">
      <c r="A111" t="s">
        <v>1345</v>
      </c>
      <c r="B111" s="211" t="s">
        <v>1340</v>
      </c>
      <c r="C111" s="209">
        <v>7300</v>
      </c>
      <c r="D111" s="16" t="s">
        <v>1336</v>
      </c>
      <c r="E111" s="16">
        <v>41384</v>
      </c>
      <c r="F111" s="16">
        <v>41385</v>
      </c>
      <c r="G111" s="14" t="s">
        <v>133</v>
      </c>
      <c r="H111" s="14">
        <v>6</v>
      </c>
      <c r="I111" s="14">
        <v>0</v>
      </c>
      <c r="J111" s="14">
        <v>6</v>
      </c>
      <c r="K111" s="3">
        <v>0</v>
      </c>
      <c r="L111" s="14">
        <v>0</v>
      </c>
      <c r="M111" s="14">
        <v>0</v>
      </c>
      <c r="N111" s="14">
        <v>0</v>
      </c>
      <c r="O111" s="14">
        <v>12</v>
      </c>
      <c r="P111" s="14">
        <v>0</v>
      </c>
      <c r="Q111" s="14">
        <v>0</v>
      </c>
      <c r="R111" s="14">
        <v>0</v>
      </c>
      <c r="S111" s="14">
        <v>12</v>
      </c>
      <c r="T111" s="14" t="s">
        <v>568</v>
      </c>
      <c r="U111">
        <v>0</v>
      </c>
      <c r="V111" s="14" t="s">
        <v>802</v>
      </c>
      <c r="W111" s="14">
        <v>6</v>
      </c>
      <c r="X111" s="14">
        <v>6</v>
      </c>
      <c r="Y111" s="14">
        <v>1</v>
      </c>
      <c r="Z111" s="14">
        <v>5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6</v>
      </c>
      <c r="AJ111" s="14">
        <v>6</v>
      </c>
      <c r="AK111" s="14">
        <v>1</v>
      </c>
      <c r="AL111" s="14">
        <v>5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</row>
    <row r="112" spans="1:46">
      <c r="A112" t="s">
        <v>1346</v>
      </c>
      <c r="B112" s="211" t="s">
        <v>1347</v>
      </c>
      <c r="C112" s="209">
        <v>17800</v>
      </c>
      <c r="D112" s="16" t="s">
        <v>1336</v>
      </c>
      <c r="E112" s="16">
        <v>41579</v>
      </c>
      <c r="F112" s="16">
        <v>41581</v>
      </c>
      <c r="G112" s="14" t="s">
        <v>133</v>
      </c>
      <c r="H112" s="14">
        <v>6</v>
      </c>
      <c r="I112" s="14">
        <v>0</v>
      </c>
      <c r="J112" s="14">
        <v>6</v>
      </c>
      <c r="K112" s="3">
        <v>0</v>
      </c>
      <c r="L112" s="14">
        <v>0</v>
      </c>
      <c r="M112" s="14">
        <v>0</v>
      </c>
      <c r="N112" s="14">
        <v>0</v>
      </c>
      <c r="O112" s="14">
        <v>30</v>
      </c>
      <c r="P112" s="14">
        <v>0</v>
      </c>
      <c r="Q112" s="14">
        <v>0</v>
      </c>
      <c r="R112" s="14">
        <v>0</v>
      </c>
      <c r="S112" s="14">
        <v>30</v>
      </c>
      <c r="T112" s="14" t="s">
        <v>568</v>
      </c>
      <c r="U112">
        <v>0</v>
      </c>
      <c r="V112" s="14" t="s">
        <v>802</v>
      </c>
      <c r="W112" s="14">
        <v>15</v>
      </c>
      <c r="X112" s="14">
        <v>15</v>
      </c>
      <c r="Y112" s="14">
        <v>1</v>
      </c>
      <c r="Z112" s="14">
        <v>5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15</v>
      </c>
      <c r="AJ112" s="14">
        <v>15</v>
      </c>
      <c r="AK112" s="14">
        <v>1</v>
      </c>
      <c r="AL112" s="14">
        <v>5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</row>
    <row r="113" spans="1:46">
      <c r="A113" t="s">
        <v>1348</v>
      </c>
      <c r="B113" s="211" t="s">
        <v>411</v>
      </c>
      <c r="C113" s="209">
        <v>7000</v>
      </c>
      <c r="D113" s="16" t="s">
        <v>1349</v>
      </c>
      <c r="E113" s="16">
        <v>41391</v>
      </c>
      <c r="F113" s="16">
        <v>41392</v>
      </c>
      <c r="G113" s="14" t="s">
        <v>1350</v>
      </c>
      <c r="H113" s="14">
        <v>0</v>
      </c>
      <c r="I113" s="14">
        <v>0</v>
      </c>
      <c r="J113" s="14">
        <v>0</v>
      </c>
      <c r="K113" s="3">
        <v>0</v>
      </c>
      <c r="L113" s="14">
        <v>0</v>
      </c>
      <c r="M113" s="14">
        <v>0</v>
      </c>
      <c r="N113" s="14">
        <v>2</v>
      </c>
      <c r="O113" s="14">
        <v>140</v>
      </c>
      <c r="P113" s="14">
        <v>2</v>
      </c>
      <c r="Q113" s="14">
        <v>0</v>
      </c>
      <c r="R113" s="14">
        <v>0</v>
      </c>
      <c r="S113" s="14">
        <v>140</v>
      </c>
      <c r="T113" s="14" t="s">
        <v>568</v>
      </c>
      <c r="U113">
        <v>0</v>
      </c>
      <c r="V113" s="14" t="s">
        <v>802</v>
      </c>
      <c r="W113" s="14">
        <v>0</v>
      </c>
      <c r="X113" s="14">
        <v>140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2</v>
      </c>
      <c r="AI113" s="14">
        <v>0</v>
      </c>
      <c r="AJ113" s="14">
        <v>140</v>
      </c>
      <c r="AK113" s="14">
        <v>0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2</v>
      </c>
    </row>
    <row r="114" spans="1:46">
      <c r="A114" t="s">
        <v>1351</v>
      </c>
      <c r="B114" s="211" t="s">
        <v>405</v>
      </c>
      <c r="C114" s="209">
        <v>5000</v>
      </c>
      <c r="D114" s="16" t="s">
        <v>1352</v>
      </c>
      <c r="E114" s="16">
        <v>41405</v>
      </c>
      <c r="F114" s="16">
        <v>41406</v>
      </c>
      <c r="G114" s="14" t="s">
        <v>1350</v>
      </c>
      <c r="H114" s="14">
        <v>0</v>
      </c>
      <c r="I114" s="14">
        <v>0</v>
      </c>
      <c r="J114" s="14">
        <v>0</v>
      </c>
      <c r="K114" s="3">
        <v>0</v>
      </c>
      <c r="L114" s="14">
        <v>0</v>
      </c>
      <c r="M114" s="14">
        <v>0</v>
      </c>
      <c r="N114" s="14">
        <v>2</v>
      </c>
      <c r="O114" s="14">
        <v>80</v>
      </c>
      <c r="P114" s="14">
        <v>2</v>
      </c>
      <c r="Q114" s="14">
        <v>0</v>
      </c>
      <c r="R114" s="14">
        <v>0</v>
      </c>
      <c r="S114" s="14">
        <v>80</v>
      </c>
      <c r="T114" s="14" t="s">
        <v>568</v>
      </c>
      <c r="U114">
        <v>0</v>
      </c>
      <c r="V114" s="14" t="s">
        <v>802</v>
      </c>
      <c r="W114" s="14">
        <v>80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1</v>
      </c>
      <c r="AH114" s="14">
        <v>1</v>
      </c>
      <c r="AI114" s="14">
        <v>80</v>
      </c>
      <c r="AJ114" s="14">
        <v>0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1</v>
      </c>
      <c r="AT114" s="14">
        <v>1</v>
      </c>
    </row>
    <row r="115" spans="1:46">
      <c r="A115" t="s">
        <v>1353</v>
      </c>
      <c r="B115" s="211" t="s">
        <v>1354</v>
      </c>
      <c r="C115" s="209">
        <v>4000</v>
      </c>
      <c r="D115" s="16" t="s">
        <v>1355</v>
      </c>
      <c r="E115" s="16">
        <v>41433</v>
      </c>
      <c r="F115" s="16">
        <v>41434</v>
      </c>
      <c r="G115" s="14" t="s">
        <v>1350</v>
      </c>
      <c r="H115" s="14">
        <v>0</v>
      </c>
      <c r="I115" s="14">
        <v>0</v>
      </c>
      <c r="J115" s="14">
        <v>0</v>
      </c>
      <c r="K115" s="3">
        <v>0</v>
      </c>
      <c r="L115" s="14">
        <v>0</v>
      </c>
      <c r="M115" s="14">
        <v>0</v>
      </c>
      <c r="N115" s="14">
        <v>2</v>
      </c>
      <c r="O115" s="14">
        <v>80</v>
      </c>
      <c r="P115" s="14">
        <v>2</v>
      </c>
      <c r="Q115" s="14">
        <v>0</v>
      </c>
      <c r="R115" s="14">
        <v>0</v>
      </c>
      <c r="S115" s="14">
        <v>80</v>
      </c>
      <c r="T115" s="14" t="s">
        <v>568</v>
      </c>
      <c r="U115">
        <v>0</v>
      </c>
      <c r="V115" s="14" t="s">
        <v>802</v>
      </c>
      <c r="W115" s="14">
        <v>40</v>
      </c>
      <c r="X115" s="14">
        <v>40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1</v>
      </c>
      <c r="AH115" s="14">
        <v>1</v>
      </c>
      <c r="AI115" s="14">
        <v>40</v>
      </c>
      <c r="AJ115" s="14">
        <v>40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1</v>
      </c>
      <c r="AT115" s="14">
        <v>1</v>
      </c>
    </row>
    <row r="116" spans="1:46">
      <c r="A116" t="s">
        <v>1356</v>
      </c>
      <c r="B116" s="211" t="s">
        <v>1357</v>
      </c>
      <c r="C116" s="209">
        <v>9000</v>
      </c>
      <c r="D116" s="16" t="s">
        <v>1358</v>
      </c>
      <c r="E116" s="16">
        <v>41517</v>
      </c>
      <c r="F116" s="16">
        <v>41518</v>
      </c>
      <c r="G116" s="14" t="s">
        <v>1350</v>
      </c>
      <c r="H116" s="14">
        <v>0</v>
      </c>
      <c r="I116" s="14">
        <v>0</v>
      </c>
      <c r="J116" s="14">
        <v>0</v>
      </c>
      <c r="K116" s="3">
        <v>0</v>
      </c>
      <c r="L116" s="14">
        <v>0</v>
      </c>
      <c r="M116" s="14">
        <v>0</v>
      </c>
      <c r="N116" s="14">
        <v>2</v>
      </c>
      <c r="O116" s="14">
        <v>250</v>
      </c>
      <c r="P116" s="14">
        <v>2</v>
      </c>
      <c r="Q116" s="14">
        <v>0</v>
      </c>
      <c r="R116" s="14">
        <v>0</v>
      </c>
      <c r="S116" s="14">
        <v>250</v>
      </c>
      <c r="T116" s="14" t="s">
        <v>568</v>
      </c>
      <c r="U116">
        <v>0</v>
      </c>
      <c r="V116" s="14" t="s">
        <v>802</v>
      </c>
      <c r="W116" s="14">
        <v>125</v>
      </c>
      <c r="X116" s="14">
        <v>125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1</v>
      </c>
      <c r="AH116" s="14">
        <v>1</v>
      </c>
      <c r="AI116" s="14">
        <v>125</v>
      </c>
      <c r="AJ116" s="14">
        <v>125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1</v>
      </c>
      <c r="AT116" s="14">
        <v>1</v>
      </c>
    </row>
    <row r="117" spans="1:46">
      <c r="A117" t="s">
        <v>1359</v>
      </c>
      <c r="B117" s="211" t="s">
        <v>1360</v>
      </c>
      <c r="C117" s="209">
        <v>3000</v>
      </c>
      <c r="D117" s="16" t="s">
        <v>1361</v>
      </c>
      <c r="E117" s="16">
        <v>41531</v>
      </c>
      <c r="F117" s="16">
        <v>41532</v>
      </c>
      <c r="G117" s="14" t="s">
        <v>1350</v>
      </c>
      <c r="H117" s="14">
        <v>0</v>
      </c>
      <c r="I117" s="14">
        <v>0</v>
      </c>
      <c r="J117" s="14">
        <v>0</v>
      </c>
      <c r="K117" s="3">
        <v>0</v>
      </c>
      <c r="L117" s="14">
        <v>0</v>
      </c>
      <c r="M117" s="14">
        <v>0</v>
      </c>
      <c r="N117" s="14">
        <v>2</v>
      </c>
      <c r="O117" s="14">
        <v>80</v>
      </c>
      <c r="P117" s="14">
        <v>2</v>
      </c>
      <c r="Q117" s="14">
        <v>0</v>
      </c>
      <c r="R117" s="14">
        <v>0</v>
      </c>
      <c r="S117" s="14">
        <v>80</v>
      </c>
      <c r="T117" s="14" t="s">
        <v>568</v>
      </c>
      <c r="U117">
        <v>0</v>
      </c>
      <c r="V117" s="14" t="s">
        <v>802</v>
      </c>
      <c r="W117" s="14">
        <v>40</v>
      </c>
      <c r="X117" s="14">
        <v>40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2</v>
      </c>
      <c r="AI117" s="14">
        <v>40</v>
      </c>
      <c r="AJ117" s="14">
        <v>40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2</v>
      </c>
    </row>
    <row r="118" spans="1:46">
      <c r="A118" t="s">
        <v>1362</v>
      </c>
      <c r="B118" s="211" t="s">
        <v>1363</v>
      </c>
      <c r="C118" s="209">
        <v>22000</v>
      </c>
      <c r="D118" s="16" t="s">
        <v>1364</v>
      </c>
      <c r="E118" s="16">
        <v>41559</v>
      </c>
      <c r="F118" s="16">
        <v>41560</v>
      </c>
      <c r="G118" s="14" t="s">
        <v>1350</v>
      </c>
      <c r="H118" s="14">
        <v>0</v>
      </c>
      <c r="I118" s="14">
        <v>0</v>
      </c>
      <c r="J118" s="14">
        <v>0</v>
      </c>
      <c r="K118" s="3">
        <v>0</v>
      </c>
      <c r="L118" s="14">
        <v>0</v>
      </c>
      <c r="M118" s="14">
        <v>0</v>
      </c>
      <c r="N118" s="14">
        <v>2</v>
      </c>
      <c r="O118" s="14">
        <v>85</v>
      </c>
      <c r="P118" s="14">
        <v>2</v>
      </c>
      <c r="Q118" s="14">
        <v>0</v>
      </c>
      <c r="R118" s="14">
        <v>0</v>
      </c>
      <c r="S118" s="14">
        <v>85</v>
      </c>
      <c r="T118" s="14" t="s">
        <v>568</v>
      </c>
      <c r="U118">
        <v>0</v>
      </c>
      <c r="V118" s="14" t="s">
        <v>802</v>
      </c>
      <c r="W118" s="14">
        <v>40</v>
      </c>
      <c r="X118" s="14">
        <v>45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1</v>
      </c>
      <c r="AH118" s="14">
        <v>1</v>
      </c>
      <c r="AI118" s="14">
        <v>40</v>
      </c>
      <c r="AJ118" s="14">
        <v>45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1</v>
      </c>
      <c r="AT118" s="14">
        <v>1</v>
      </c>
    </row>
    <row r="119" spans="1:46">
      <c r="A119" t="s">
        <v>1365</v>
      </c>
      <c r="B119" s="211" t="s">
        <v>1366</v>
      </c>
      <c r="C119" s="209">
        <v>5000</v>
      </c>
      <c r="D119" s="16" t="s">
        <v>1367</v>
      </c>
      <c r="E119" s="16">
        <v>41566</v>
      </c>
      <c r="F119" s="16">
        <v>41567</v>
      </c>
      <c r="G119" s="14" t="s">
        <v>1350</v>
      </c>
      <c r="H119" s="14">
        <v>0</v>
      </c>
      <c r="I119" s="14">
        <v>0</v>
      </c>
      <c r="J119" s="14">
        <v>0</v>
      </c>
      <c r="K119" s="3">
        <v>0</v>
      </c>
      <c r="L119" s="14">
        <v>0</v>
      </c>
      <c r="M119" s="14">
        <v>0</v>
      </c>
      <c r="N119" s="14">
        <v>0</v>
      </c>
      <c r="O119" s="14">
        <v>80</v>
      </c>
      <c r="P119" s="14">
        <v>0</v>
      </c>
      <c r="Q119" s="14">
        <v>0</v>
      </c>
      <c r="R119" s="14">
        <v>0</v>
      </c>
      <c r="S119" s="14">
        <v>80</v>
      </c>
      <c r="T119" s="14" t="s">
        <v>568</v>
      </c>
      <c r="U119">
        <v>0</v>
      </c>
      <c r="V119" s="14" t="s">
        <v>802</v>
      </c>
      <c r="W119" s="14">
        <v>40</v>
      </c>
      <c r="X119" s="14">
        <v>40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40</v>
      </c>
      <c r="AJ119" s="14">
        <v>40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</row>
    <row r="120" spans="1:46">
      <c r="A120" t="s">
        <v>1368</v>
      </c>
      <c r="B120" s="211" t="s">
        <v>1369</v>
      </c>
      <c r="C120" s="209">
        <v>5000</v>
      </c>
      <c r="D120" s="16" t="s">
        <v>1370</v>
      </c>
      <c r="E120" s="16">
        <v>41365</v>
      </c>
      <c r="F120" s="16">
        <v>41366</v>
      </c>
      <c r="G120" s="14" t="s">
        <v>1350</v>
      </c>
      <c r="H120" s="14">
        <v>0</v>
      </c>
      <c r="I120" s="14">
        <v>0</v>
      </c>
      <c r="J120" s="14">
        <v>0</v>
      </c>
      <c r="K120" s="3">
        <v>0</v>
      </c>
      <c r="L120" s="14">
        <v>0</v>
      </c>
      <c r="M120" s="14">
        <v>0</v>
      </c>
      <c r="N120" s="14">
        <v>1</v>
      </c>
      <c r="O120" s="14">
        <v>6</v>
      </c>
      <c r="P120" s="14">
        <v>1</v>
      </c>
      <c r="Q120" s="14">
        <v>0</v>
      </c>
      <c r="R120" s="14">
        <v>0</v>
      </c>
      <c r="S120" s="14">
        <v>6</v>
      </c>
      <c r="T120" s="14" t="s">
        <v>568</v>
      </c>
      <c r="U120">
        <v>0</v>
      </c>
      <c r="V120" s="14" t="s">
        <v>802</v>
      </c>
      <c r="W120" s="14">
        <v>3</v>
      </c>
      <c r="X120" s="14">
        <v>3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1</v>
      </c>
      <c r="AI120" s="14">
        <v>3</v>
      </c>
      <c r="AJ120" s="14">
        <v>3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1</v>
      </c>
    </row>
    <row r="121" spans="1:46">
      <c r="A121" t="s">
        <v>1371</v>
      </c>
      <c r="B121" s="211" t="s">
        <v>1372</v>
      </c>
      <c r="C121" s="209">
        <v>4000</v>
      </c>
      <c r="D121" s="16" t="s">
        <v>1373</v>
      </c>
      <c r="E121" s="16">
        <v>41365</v>
      </c>
      <c r="F121" s="16">
        <v>41366</v>
      </c>
      <c r="G121" s="14" t="s">
        <v>1350</v>
      </c>
      <c r="H121" s="14">
        <v>1</v>
      </c>
      <c r="I121" s="14">
        <v>0</v>
      </c>
      <c r="J121" s="14">
        <v>1</v>
      </c>
      <c r="K121" s="3">
        <v>0</v>
      </c>
      <c r="L121" s="14">
        <v>0</v>
      </c>
      <c r="M121" s="14">
        <v>0</v>
      </c>
      <c r="N121" s="14">
        <v>0</v>
      </c>
      <c r="O121" s="14">
        <v>6</v>
      </c>
      <c r="P121" s="14">
        <v>0</v>
      </c>
      <c r="Q121" s="14">
        <v>0</v>
      </c>
      <c r="R121" s="14">
        <v>0</v>
      </c>
      <c r="S121" s="14">
        <v>6</v>
      </c>
      <c r="T121" s="14" t="s">
        <v>568</v>
      </c>
      <c r="U121">
        <v>0</v>
      </c>
      <c r="V121" s="14" t="s">
        <v>802</v>
      </c>
      <c r="W121" s="14">
        <v>3</v>
      </c>
      <c r="X121" s="14">
        <v>3</v>
      </c>
      <c r="Y121" s="14">
        <v>0</v>
      </c>
      <c r="Z121" s="14">
        <v>1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3</v>
      </c>
      <c r="AJ121" s="14">
        <v>3</v>
      </c>
      <c r="AK121" s="14">
        <v>0</v>
      </c>
      <c r="AL121" s="14">
        <v>1</v>
      </c>
      <c r="AM121" s="14">
        <v>0</v>
      </c>
      <c r="AN121" s="14">
        <v>0</v>
      </c>
      <c r="AO121" s="14">
        <v>0</v>
      </c>
      <c r="AP121" s="14">
        <v>0</v>
      </c>
      <c r="AQ121" s="14">
        <v>0</v>
      </c>
      <c r="AR121" s="14">
        <v>0</v>
      </c>
      <c r="AS121" s="14">
        <v>0</v>
      </c>
      <c r="AT121" s="14">
        <v>0</v>
      </c>
    </row>
    <row r="122" spans="1:46">
      <c r="A122" t="s">
        <v>1374</v>
      </c>
      <c r="B122" s="211" t="s">
        <v>1375</v>
      </c>
      <c r="C122" s="209">
        <v>4000</v>
      </c>
      <c r="D122" s="16" t="s">
        <v>1376</v>
      </c>
      <c r="E122" s="16">
        <v>41482</v>
      </c>
      <c r="F122" s="16">
        <v>41483</v>
      </c>
      <c r="G122" s="14" t="s">
        <v>1350</v>
      </c>
      <c r="H122" s="14">
        <v>1</v>
      </c>
      <c r="I122" s="14">
        <v>0</v>
      </c>
      <c r="J122" s="14">
        <v>1</v>
      </c>
      <c r="K122" s="3">
        <v>0</v>
      </c>
      <c r="L122" s="14">
        <v>0</v>
      </c>
      <c r="M122" s="14">
        <v>0</v>
      </c>
      <c r="N122" s="14">
        <v>0</v>
      </c>
      <c r="O122" s="14">
        <v>6</v>
      </c>
      <c r="P122" s="14">
        <v>0</v>
      </c>
      <c r="Q122" s="14">
        <v>0</v>
      </c>
      <c r="R122" s="14">
        <v>0</v>
      </c>
      <c r="S122" s="14">
        <v>6</v>
      </c>
      <c r="T122" s="14" t="s">
        <v>568</v>
      </c>
      <c r="U122">
        <v>0</v>
      </c>
      <c r="V122" s="14" t="s">
        <v>802</v>
      </c>
      <c r="W122" s="14">
        <v>3</v>
      </c>
      <c r="X122" s="14">
        <v>3</v>
      </c>
      <c r="Y122" s="14">
        <v>0</v>
      </c>
      <c r="Z122" s="14">
        <v>1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3</v>
      </c>
      <c r="AJ122" s="14">
        <v>3</v>
      </c>
      <c r="AK122" s="14">
        <v>0</v>
      </c>
      <c r="AL122" s="14">
        <v>1</v>
      </c>
      <c r="AM122" s="14">
        <v>0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0</v>
      </c>
      <c r="AT122" s="14">
        <v>0</v>
      </c>
    </row>
    <row r="123" spans="1:46">
      <c r="A123" t="s">
        <v>1377</v>
      </c>
      <c r="B123" s="211" t="s">
        <v>1378</v>
      </c>
      <c r="C123" s="209">
        <v>4000</v>
      </c>
      <c r="D123" s="16" t="s">
        <v>1379</v>
      </c>
      <c r="E123" s="16">
        <v>41405</v>
      </c>
      <c r="F123" s="16">
        <v>41406</v>
      </c>
      <c r="G123" s="14" t="s">
        <v>1350</v>
      </c>
      <c r="H123" s="14">
        <v>1</v>
      </c>
      <c r="I123" s="14">
        <v>0</v>
      </c>
      <c r="J123" s="14">
        <v>1</v>
      </c>
      <c r="K123" s="3">
        <v>0</v>
      </c>
      <c r="L123" s="14">
        <v>0</v>
      </c>
      <c r="M123" s="14">
        <v>0</v>
      </c>
      <c r="N123" s="14">
        <v>0</v>
      </c>
      <c r="O123" s="14">
        <v>6</v>
      </c>
      <c r="P123" s="14">
        <v>0</v>
      </c>
      <c r="Q123" s="14">
        <v>0</v>
      </c>
      <c r="R123" s="14">
        <v>0</v>
      </c>
      <c r="S123" s="14">
        <v>6</v>
      </c>
      <c r="T123" s="14" t="s">
        <v>568</v>
      </c>
      <c r="U123">
        <v>0</v>
      </c>
      <c r="V123" s="14" t="s">
        <v>802</v>
      </c>
      <c r="W123" s="14">
        <v>3</v>
      </c>
      <c r="X123" s="14">
        <v>3</v>
      </c>
      <c r="Y123" s="14">
        <v>0</v>
      </c>
      <c r="Z123" s="14">
        <v>1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3</v>
      </c>
      <c r="AJ123" s="14">
        <v>3</v>
      </c>
      <c r="AK123" s="14">
        <v>0</v>
      </c>
      <c r="AL123" s="14">
        <v>1</v>
      </c>
      <c r="AM123" s="14">
        <v>0</v>
      </c>
      <c r="AN123" s="14">
        <v>0</v>
      </c>
      <c r="AO123" s="14">
        <v>0</v>
      </c>
      <c r="AP123" s="14">
        <v>0</v>
      </c>
      <c r="AQ123" s="14">
        <v>0</v>
      </c>
      <c r="AR123" s="14">
        <v>0</v>
      </c>
      <c r="AS123" s="14">
        <v>0</v>
      </c>
      <c r="AT123" s="14">
        <v>0</v>
      </c>
    </row>
    <row r="124" spans="1:46">
      <c r="A124" t="s">
        <v>1380</v>
      </c>
      <c r="B124" s="211" t="s">
        <v>1381</v>
      </c>
      <c r="C124" s="209">
        <v>4000</v>
      </c>
      <c r="D124" s="16" t="s">
        <v>1119</v>
      </c>
      <c r="E124" s="16">
        <v>41365</v>
      </c>
      <c r="F124" s="16">
        <v>41366</v>
      </c>
      <c r="G124" s="14" t="s">
        <v>1350</v>
      </c>
      <c r="H124" s="14">
        <v>0</v>
      </c>
      <c r="I124" s="14">
        <v>0</v>
      </c>
      <c r="J124" s="14">
        <v>0</v>
      </c>
      <c r="K124" s="3">
        <v>0</v>
      </c>
      <c r="L124" s="14">
        <v>0</v>
      </c>
      <c r="M124" s="14">
        <v>0</v>
      </c>
      <c r="N124" s="14">
        <v>1</v>
      </c>
      <c r="O124" s="14">
        <v>6</v>
      </c>
      <c r="P124" s="14">
        <v>1</v>
      </c>
      <c r="Q124" s="14">
        <v>0</v>
      </c>
      <c r="R124" s="14">
        <v>0</v>
      </c>
      <c r="S124" s="14">
        <v>6</v>
      </c>
      <c r="T124" s="14" t="s">
        <v>568</v>
      </c>
      <c r="U124">
        <v>0</v>
      </c>
      <c r="V124" s="14" t="s">
        <v>802</v>
      </c>
      <c r="W124" s="14">
        <v>3</v>
      </c>
      <c r="X124" s="14">
        <v>3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1</v>
      </c>
      <c r="AI124" s="14">
        <v>3</v>
      </c>
      <c r="AJ124" s="14">
        <v>3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>
        <v>0</v>
      </c>
      <c r="AS124" s="14">
        <v>0</v>
      </c>
      <c r="AT124" s="14">
        <v>1</v>
      </c>
    </row>
    <row r="125" spans="1:46">
      <c r="A125" t="s">
        <v>1382</v>
      </c>
      <c r="B125" s="211" t="s">
        <v>1383</v>
      </c>
      <c r="C125" s="209">
        <v>6000</v>
      </c>
      <c r="D125" s="16" t="s">
        <v>1384</v>
      </c>
      <c r="E125" s="16">
        <v>41545</v>
      </c>
      <c r="F125" s="16">
        <v>41546</v>
      </c>
      <c r="G125" s="14" t="s">
        <v>1350</v>
      </c>
      <c r="H125" s="14">
        <v>2</v>
      </c>
      <c r="I125" s="14">
        <v>0</v>
      </c>
      <c r="J125" s="14">
        <v>2</v>
      </c>
      <c r="K125" s="3">
        <v>0</v>
      </c>
      <c r="L125" s="14">
        <v>0</v>
      </c>
      <c r="M125" s="14">
        <v>0</v>
      </c>
      <c r="N125" s="14">
        <v>2</v>
      </c>
      <c r="O125" s="14">
        <v>10</v>
      </c>
      <c r="P125" s="14">
        <v>2</v>
      </c>
      <c r="Q125" s="14">
        <v>0</v>
      </c>
      <c r="R125" s="14">
        <v>0</v>
      </c>
      <c r="S125" s="14">
        <v>10</v>
      </c>
      <c r="T125" s="14" t="s">
        <v>568</v>
      </c>
      <c r="U125">
        <v>0</v>
      </c>
      <c r="V125" s="14" t="s">
        <v>802</v>
      </c>
      <c r="W125" s="14">
        <v>5</v>
      </c>
      <c r="X125" s="14">
        <v>5</v>
      </c>
      <c r="Y125" s="14">
        <v>0</v>
      </c>
      <c r="Z125" s="14">
        <v>2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2</v>
      </c>
      <c r="AI125" s="14">
        <v>5</v>
      </c>
      <c r="AJ125" s="14">
        <v>5</v>
      </c>
      <c r="AK125" s="14">
        <v>0</v>
      </c>
      <c r="AL125" s="14">
        <v>2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2</v>
      </c>
    </row>
    <row r="126" spans="1:46">
      <c r="A126" t="s">
        <v>1385</v>
      </c>
      <c r="B126" s="210" t="s">
        <v>1386</v>
      </c>
      <c r="C126" s="209">
        <v>5000</v>
      </c>
      <c r="D126" s="16" t="s">
        <v>1387</v>
      </c>
      <c r="E126" s="16">
        <v>41356</v>
      </c>
      <c r="F126" s="16">
        <v>41357</v>
      </c>
      <c r="G126" s="14" t="s">
        <v>1350</v>
      </c>
      <c r="H126" s="14">
        <v>0</v>
      </c>
      <c r="I126" s="14">
        <v>0</v>
      </c>
      <c r="J126" s="14">
        <v>0</v>
      </c>
      <c r="K126" s="3">
        <v>0</v>
      </c>
      <c r="L126" s="14">
        <v>0</v>
      </c>
      <c r="M126" s="14">
        <v>0</v>
      </c>
      <c r="N126" s="14">
        <v>2</v>
      </c>
      <c r="O126" s="14">
        <v>10</v>
      </c>
      <c r="P126" s="14">
        <v>2</v>
      </c>
      <c r="Q126" s="14">
        <v>0</v>
      </c>
      <c r="R126" s="14">
        <v>0</v>
      </c>
      <c r="S126" s="14">
        <v>10</v>
      </c>
      <c r="T126" s="14" t="s">
        <v>568</v>
      </c>
      <c r="U126">
        <v>0</v>
      </c>
      <c r="V126" s="14" t="s">
        <v>802</v>
      </c>
      <c r="W126" s="14">
        <v>5</v>
      </c>
      <c r="X126" s="14">
        <v>5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2</v>
      </c>
      <c r="AI126" s="14">
        <v>5</v>
      </c>
      <c r="AJ126" s="14">
        <v>5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2</v>
      </c>
    </row>
    <row r="127" spans="1:46">
      <c r="A127" t="s">
        <v>1388</v>
      </c>
      <c r="B127" s="211" t="s">
        <v>1389</v>
      </c>
      <c r="C127" s="209">
        <v>8000</v>
      </c>
      <c r="D127" s="16" t="s">
        <v>1390</v>
      </c>
      <c r="E127" s="16">
        <v>41530</v>
      </c>
      <c r="F127" s="16">
        <v>41532</v>
      </c>
      <c r="G127" s="14" t="s">
        <v>1350</v>
      </c>
      <c r="H127" s="14">
        <v>0</v>
      </c>
      <c r="I127" s="14">
        <v>0</v>
      </c>
      <c r="J127" s="14">
        <v>0</v>
      </c>
      <c r="K127" s="3">
        <v>0</v>
      </c>
      <c r="L127" s="14">
        <v>0</v>
      </c>
      <c r="M127" s="14">
        <v>0</v>
      </c>
      <c r="N127" s="14">
        <v>3</v>
      </c>
      <c r="O127" s="14">
        <v>4</v>
      </c>
      <c r="P127" s="14">
        <v>3</v>
      </c>
      <c r="Q127" s="14">
        <v>0</v>
      </c>
      <c r="R127" s="14">
        <v>0</v>
      </c>
      <c r="S127" s="14">
        <v>4</v>
      </c>
      <c r="T127" s="14" t="s">
        <v>568</v>
      </c>
      <c r="U127">
        <v>0</v>
      </c>
      <c r="V127" s="14" t="s">
        <v>802</v>
      </c>
      <c r="W127" s="14">
        <v>2</v>
      </c>
      <c r="X127" s="14">
        <v>2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14">
        <v>1</v>
      </c>
      <c r="AH127" s="14">
        <v>2</v>
      </c>
      <c r="AI127" s="14">
        <v>2</v>
      </c>
      <c r="AJ127" s="14">
        <v>2</v>
      </c>
      <c r="AK127" s="14">
        <v>0</v>
      </c>
      <c r="AL127" s="14">
        <v>0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1</v>
      </c>
      <c r="AT127" s="14">
        <v>2</v>
      </c>
    </row>
    <row r="128" spans="1:46">
      <c r="A128" t="s">
        <v>1391</v>
      </c>
      <c r="B128" s="211" t="s">
        <v>1392</v>
      </c>
      <c r="C128" s="209">
        <v>2000</v>
      </c>
      <c r="D128" s="16" t="s">
        <v>1393</v>
      </c>
      <c r="E128" s="16">
        <v>41370</v>
      </c>
      <c r="F128" s="16">
        <v>41371</v>
      </c>
      <c r="G128" s="14" t="s">
        <v>1350</v>
      </c>
      <c r="H128" s="14">
        <v>0</v>
      </c>
      <c r="I128" s="14">
        <v>0</v>
      </c>
      <c r="J128" s="14">
        <v>0</v>
      </c>
      <c r="K128" s="3">
        <v>0</v>
      </c>
      <c r="L128" s="14">
        <v>0</v>
      </c>
      <c r="M128" s="14">
        <v>0</v>
      </c>
      <c r="N128" s="14">
        <v>1</v>
      </c>
      <c r="O128" s="14">
        <v>80</v>
      </c>
      <c r="P128" s="14">
        <v>1</v>
      </c>
      <c r="Q128" s="14">
        <v>0</v>
      </c>
      <c r="R128" s="14">
        <v>0</v>
      </c>
      <c r="S128" s="14">
        <v>80</v>
      </c>
      <c r="T128" s="14" t="s">
        <v>568</v>
      </c>
      <c r="U128">
        <v>0</v>
      </c>
      <c r="V128" s="14" t="s">
        <v>802</v>
      </c>
      <c r="W128" s="14">
        <v>40</v>
      </c>
      <c r="X128" s="14">
        <v>40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1</v>
      </c>
      <c r="AI128" s="14">
        <v>40</v>
      </c>
      <c r="AJ128" s="14">
        <v>40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0</v>
      </c>
      <c r="AT128" s="14">
        <v>1</v>
      </c>
    </row>
    <row r="129" spans="1:46">
      <c r="A129" t="s">
        <v>1394</v>
      </c>
      <c r="B129" s="211" t="s">
        <v>1395</v>
      </c>
      <c r="C129" s="209">
        <v>2000</v>
      </c>
      <c r="D129" s="16" t="s">
        <v>1396</v>
      </c>
      <c r="E129" s="16">
        <v>41419</v>
      </c>
      <c r="F129" s="16">
        <v>41420</v>
      </c>
      <c r="G129" s="14" t="s">
        <v>1350</v>
      </c>
      <c r="H129" s="14">
        <v>0</v>
      </c>
      <c r="I129" s="14">
        <v>0</v>
      </c>
      <c r="J129" s="14">
        <v>0</v>
      </c>
      <c r="K129" s="3">
        <v>0</v>
      </c>
      <c r="L129" s="14">
        <v>0</v>
      </c>
      <c r="M129" s="14">
        <v>0</v>
      </c>
      <c r="N129" s="14">
        <v>1</v>
      </c>
      <c r="O129" s="14">
        <v>80</v>
      </c>
      <c r="P129" s="14">
        <v>1</v>
      </c>
      <c r="Q129" s="14">
        <v>0</v>
      </c>
      <c r="R129" s="14">
        <v>0</v>
      </c>
      <c r="S129" s="14">
        <v>80</v>
      </c>
      <c r="T129" s="14" t="s">
        <v>568</v>
      </c>
      <c r="U129">
        <v>0</v>
      </c>
      <c r="V129" s="14" t="s">
        <v>802</v>
      </c>
      <c r="W129" s="14">
        <v>40</v>
      </c>
      <c r="X129" s="14">
        <v>40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1</v>
      </c>
      <c r="AI129" s="14">
        <v>40</v>
      </c>
      <c r="AJ129" s="14">
        <v>40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0</v>
      </c>
      <c r="AT129" s="14">
        <v>1</v>
      </c>
    </row>
    <row r="130" spans="1:46">
      <c r="A130" t="s">
        <v>1397</v>
      </c>
      <c r="B130" s="211" t="s">
        <v>1398</v>
      </c>
      <c r="C130" s="209">
        <v>2000</v>
      </c>
      <c r="D130" s="16" t="s">
        <v>1399</v>
      </c>
      <c r="E130" s="16">
        <v>41538</v>
      </c>
      <c r="F130" s="16">
        <v>41539</v>
      </c>
      <c r="G130" s="14" t="s">
        <v>1350</v>
      </c>
      <c r="H130" s="14">
        <v>0</v>
      </c>
      <c r="I130" s="14">
        <v>0</v>
      </c>
      <c r="J130" s="14">
        <v>0</v>
      </c>
      <c r="K130" s="3">
        <v>0</v>
      </c>
      <c r="L130" s="14">
        <v>0</v>
      </c>
      <c r="M130" s="14">
        <v>0</v>
      </c>
      <c r="N130" s="14">
        <v>2</v>
      </c>
      <c r="O130" s="14">
        <v>80</v>
      </c>
      <c r="P130" s="14">
        <v>2</v>
      </c>
      <c r="Q130" s="14">
        <v>0</v>
      </c>
      <c r="R130" s="14">
        <v>0</v>
      </c>
      <c r="S130" s="14">
        <v>80</v>
      </c>
      <c r="T130" s="14" t="s">
        <v>568</v>
      </c>
      <c r="U130">
        <v>0</v>
      </c>
      <c r="V130" s="14" t="s">
        <v>802</v>
      </c>
      <c r="W130" s="14">
        <v>40</v>
      </c>
      <c r="X130" s="14">
        <v>40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1</v>
      </c>
      <c r="AH130" s="14">
        <v>1</v>
      </c>
      <c r="AI130" s="14">
        <v>40</v>
      </c>
      <c r="AJ130" s="14">
        <v>40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1</v>
      </c>
      <c r="AT130" s="14">
        <v>1</v>
      </c>
    </row>
    <row r="131" spans="1:46">
      <c r="A131" t="s">
        <v>1400</v>
      </c>
      <c r="B131" s="211" t="s">
        <v>1401</v>
      </c>
      <c r="C131" s="209">
        <v>2000</v>
      </c>
      <c r="D131" s="16" t="s">
        <v>1402</v>
      </c>
      <c r="E131" s="16">
        <v>41580</v>
      </c>
      <c r="F131" s="16">
        <v>41581</v>
      </c>
      <c r="G131" s="14" t="s">
        <v>1350</v>
      </c>
      <c r="H131" s="14">
        <v>0</v>
      </c>
      <c r="I131" s="14">
        <v>0</v>
      </c>
      <c r="J131" s="14">
        <v>0</v>
      </c>
      <c r="K131" s="3">
        <v>0</v>
      </c>
      <c r="L131" s="14">
        <v>0</v>
      </c>
      <c r="M131" s="14">
        <v>0</v>
      </c>
      <c r="N131" s="14">
        <v>1</v>
      </c>
      <c r="O131" s="14">
        <v>80</v>
      </c>
      <c r="P131" s="14">
        <v>1</v>
      </c>
      <c r="Q131" s="14">
        <v>0</v>
      </c>
      <c r="R131" s="14">
        <v>0</v>
      </c>
      <c r="S131" s="14">
        <v>80</v>
      </c>
      <c r="T131" s="14" t="s">
        <v>568</v>
      </c>
      <c r="U131">
        <v>0</v>
      </c>
      <c r="V131" s="14" t="s">
        <v>802</v>
      </c>
      <c r="W131" s="14">
        <v>40</v>
      </c>
      <c r="X131" s="14">
        <v>40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1</v>
      </c>
      <c r="AI131" s="14">
        <v>40</v>
      </c>
      <c r="AJ131" s="14">
        <v>40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1</v>
      </c>
    </row>
    <row r="132" spans="1:46">
      <c r="A132" t="s">
        <v>1403</v>
      </c>
      <c r="B132" s="211" t="s">
        <v>1404</v>
      </c>
      <c r="C132" s="209">
        <v>1600</v>
      </c>
      <c r="D132" s="16" t="s">
        <v>1119</v>
      </c>
      <c r="E132" s="16">
        <v>41334</v>
      </c>
      <c r="F132" s="16">
        <v>41334</v>
      </c>
      <c r="G132" s="14" t="s">
        <v>133</v>
      </c>
      <c r="H132" s="14">
        <v>0</v>
      </c>
      <c r="I132" s="14">
        <v>0</v>
      </c>
      <c r="J132" s="14">
        <v>0</v>
      </c>
      <c r="K132" s="3">
        <v>0</v>
      </c>
      <c r="L132" s="14">
        <v>0</v>
      </c>
      <c r="M132" s="14">
        <v>0</v>
      </c>
      <c r="N132" s="14">
        <v>2</v>
      </c>
      <c r="O132" s="14">
        <v>30</v>
      </c>
      <c r="P132" s="14">
        <v>2</v>
      </c>
      <c r="Q132" s="14">
        <v>0</v>
      </c>
      <c r="R132" s="14">
        <v>0</v>
      </c>
      <c r="S132" s="14">
        <v>30</v>
      </c>
      <c r="T132" s="14" t="s">
        <v>568</v>
      </c>
      <c r="U132">
        <v>0</v>
      </c>
      <c r="V132" s="14" t="s">
        <v>802</v>
      </c>
      <c r="W132" s="14">
        <v>10</v>
      </c>
      <c r="X132" s="14">
        <v>20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1</v>
      </c>
      <c r="AH132" s="14">
        <v>1</v>
      </c>
      <c r="AI132" s="14">
        <v>10</v>
      </c>
      <c r="AJ132" s="14">
        <v>20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1</v>
      </c>
      <c r="AT132" s="14">
        <v>1</v>
      </c>
    </row>
    <row r="133" spans="1:46">
      <c r="A133" t="s">
        <v>1405</v>
      </c>
      <c r="B133" s="211" t="s">
        <v>1406</v>
      </c>
      <c r="C133" s="209">
        <v>81000</v>
      </c>
      <c r="D133" s="16" t="s">
        <v>1119</v>
      </c>
      <c r="E133" s="16">
        <v>41275</v>
      </c>
      <c r="F133" s="16">
        <v>41639</v>
      </c>
      <c r="G133" s="14" t="s">
        <v>133</v>
      </c>
      <c r="H133" s="14">
        <v>0</v>
      </c>
      <c r="I133" s="14">
        <v>0</v>
      </c>
      <c r="J133" s="14">
        <v>0</v>
      </c>
      <c r="K133">
        <v>0</v>
      </c>
      <c r="L133" s="14">
        <v>0</v>
      </c>
      <c r="M133" s="14">
        <v>0</v>
      </c>
      <c r="N133" s="14">
        <v>60</v>
      </c>
      <c r="O133" s="14">
        <v>0</v>
      </c>
      <c r="P133" s="14">
        <v>60</v>
      </c>
      <c r="Q133" s="14">
        <v>0</v>
      </c>
      <c r="R133" s="14">
        <v>0</v>
      </c>
      <c r="S133" s="14">
        <v>0</v>
      </c>
      <c r="T133" s="14" t="s">
        <v>568</v>
      </c>
      <c r="U133">
        <v>0</v>
      </c>
      <c r="V133" s="14" t="s">
        <v>802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10</v>
      </c>
      <c r="AH133" s="14">
        <v>50</v>
      </c>
      <c r="AI133" s="14">
        <v>0</v>
      </c>
      <c r="AJ133" s="14">
        <v>0</v>
      </c>
      <c r="AK133" s="14">
        <v>0</v>
      </c>
      <c r="AL133" s="14">
        <v>0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</v>
      </c>
      <c r="AS133" s="14">
        <v>10</v>
      </c>
      <c r="AT133" s="14">
        <v>50</v>
      </c>
    </row>
    <row r="134" spans="1:46">
      <c r="A134" t="s">
        <v>1407</v>
      </c>
      <c r="B134" s="211" t="s">
        <v>372</v>
      </c>
      <c r="C134" s="209">
        <v>215000</v>
      </c>
      <c r="D134" s="16" t="s">
        <v>1119</v>
      </c>
      <c r="E134" s="16">
        <v>41275</v>
      </c>
      <c r="F134" s="16">
        <v>41639</v>
      </c>
      <c r="G134" s="14" t="s">
        <v>133</v>
      </c>
      <c r="H134" s="14">
        <v>15</v>
      </c>
      <c r="I134" s="14">
        <v>0</v>
      </c>
      <c r="J134" s="14">
        <v>15</v>
      </c>
      <c r="K134" s="3">
        <v>0</v>
      </c>
      <c r="L134" s="14">
        <v>0</v>
      </c>
      <c r="M134" s="14">
        <v>0</v>
      </c>
      <c r="N134" s="14">
        <v>7</v>
      </c>
      <c r="O134" s="14">
        <v>200</v>
      </c>
      <c r="P134" s="14">
        <v>7</v>
      </c>
      <c r="Q134" s="14">
        <v>0</v>
      </c>
      <c r="R134" s="14">
        <v>0</v>
      </c>
      <c r="S134" s="14">
        <v>200</v>
      </c>
      <c r="T134" s="14" t="s">
        <v>568</v>
      </c>
      <c r="U134">
        <v>0</v>
      </c>
      <c r="V134" s="14" t="s">
        <v>802</v>
      </c>
      <c r="W134" s="14">
        <v>20</v>
      </c>
      <c r="X134" s="14">
        <v>180</v>
      </c>
      <c r="Y134" s="14">
        <v>5</v>
      </c>
      <c r="Z134" s="14">
        <v>10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5</v>
      </c>
      <c r="AH134" s="14">
        <v>2</v>
      </c>
      <c r="AI134" s="14">
        <v>20</v>
      </c>
      <c r="AJ134" s="14">
        <v>180</v>
      </c>
      <c r="AK134" s="14">
        <v>5</v>
      </c>
      <c r="AL134" s="14">
        <v>10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5</v>
      </c>
      <c r="AT134" s="14">
        <v>2</v>
      </c>
    </row>
    <row r="135" spans="1:46">
      <c r="A135" t="s">
        <v>1408</v>
      </c>
      <c r="B135" s="211" t="s">
        <v>1409</v>
      </c>
      <c r="C135" s="209">
        <v>8100</v>
      </c>
      <c r="D135" s="16" t="s">
        <v>1410</v>
      </c>
      <c r="E135" s="16">
        <v>41418</v>
      </c>
      <c r="F135" s="16">
        <v>41418</v>
      </c>
      <c r="G135" s="14" t="s">
        <v>133</v>
      </c>
      <c r="H135" s="14">
        <v>0</v>
      </c>
      <c r="I135" s="14">
        <v>0</v>
      </c>
      <c r="J135" s="14">
        <v>0</v>
      </c>
      <c r="K135" s="3">
        <v>0</v>
      </c>
      <c r="L135" s="14">
        <v>0</v>
      </c>
      <c r="M135" s="14">
        <v>0</v>
      </c>
      <c r="N135" s="14">
        <v>1</v>
      </c>
      <c r="O135" s="14">
        <v>40</v>
      </c>
      <c r="P135" s="14">
        <v>1</v>
      </c>
      <c r="Q135" s="14">
        <v>0</v>
      </c>
      <c r="R135" s="14">
        <v>0</v>
      </c>
      <c r="S135" s="14">
        <v>40</v>
      </c>
      <c r="T135" s="14" t="s">
        <v>568</v>
      </c>
      <c r="U135">
        <v>0</v>
      </c>
      <c r="V135" s="14" t="s">
        <v>802</v>
      </c>
      <c r="W135" s="14">
        <v>10</v>
      </c>
      <c r="X135" s="14">
        <v>30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1</v>
      </c>
      <c r="AH135" s="14">
        <v>0</v>
      </c>
      <c r="AI135" s="14">
        <v>10</v>
      </c>
      <c r="AJ135" s="14">
        <v>30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1</v>
      </c>
      <c r="AT135" s="14">
        <v>0</v>
      </c>
    </row>
    <row r="136" spans="1:46">
      <c r="A136" t="s">
        <v>1411</v>
      </c>
      <c r="B136" s="211" t="s">
        <v>1412</v>
      </c>
      <c r="C136" s="209">
        <v>18400</v>
      </c>
      <c r="D136" s="16" t="s">
        <v>1174</v>
      </c>
      <c r="E136" s="16">
        <v>41275</v>
      </c>
      <c r="F136" s="16">
        <v>41639</v>
      </c>
      <c r="G136" s="14" t="s">
        <v>133</v>
      </c>
      <c r="H136" s="14">
        <v>2</v>
      </c>
      <c r="I136" s="14">
        <v>0</v>
      </c>
      <c r="J136" s="14">
        <v>2</v>
      </c>
      <c r="K136" s="3">
        <v>0</v>
      </c>
      <c r="L136" s="14">
        <v>0</v>
      </c>
      <c r="M136" s="14">
        <v>0</v>
      </c>
      <c r="N136" s="14">
        <v>4</v>
      </c>
      <c r="O136" s="14">
        <v>0</v>
      </c>
      <c r="P136" s="14">
        <v>4</v>
      </c>
      <c r="Q136" s="14">
        <v>0</v>
      </c>
      <c r="R136" s="14">
        <v>0</v>
      </c>
      <c r="S136" s="14">
        <v>0</v>
      </c>
      <c r="T136" s="14" t="s">
        <v>568</v>
      </c>
      <c r="U136">
        <v>0</v>
      </c>
      <c r="V136" s="14" t="s">
        <v>802</v>
      </c>
      <c r="W136" s="14">
        <v>0</v>
      </c>
      <c r="X136" s="14">
        <v>0</v>
      </c>
      <c r="Y136" s="14">
        <v>1</v>
      </c>
      <c r="Z136" s="14">
        <v>1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2</v>
      </c>
      <c r="AH136" s="14">
        <v>2</v>
      </c>
      <c r="AI136" s="14">
        <v>0</v>
      </c>
      <c r="AJ136" s="14">
        <v>0</v>
      </c>
      <c r="AK136" s="14">
        <v>1</v>
      </c>
      <c r="AL136" s="14">
        <v>1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2</v>
      </c>
      <c r="AT136" s="14">
        <v>2</v>
      </c>
    </row>
    <row r="137" spans="1:46">
      <c r="A137" t="s">
        <v>1413</v>
      </c>
      <c r="B137" s="211" t="s">
        <v>1414</v>
      </c>
      <c r="C137" s="209">
        <v>4500</v>
      </c>
      <c r="D137" s="16" t="s">
        <v>1119</v>
      </c>
      <c r="E137" s="16">
        <v>41275</v>
      </c>
      <c r="F137" s="16">
        <v>41639</v>
      </c>
      <c r="G137" s="14" t="s">
        <v>133</v>
      </c>
      <c r="H137" s="14">
        <v>0</v>
      </c>
      <c r="I137" s="14">
        <v>10</v>
      </c>
      <c r="J137" s="14">
        <v>0</v>
      </c>
      <c r="K137" s="3">
        <v>10</v>
      </c>
      <c r="L137" s="14">
        <v>0</v>
      </c>
      <c r="M137" s="14">
        <v>0</v>
      </c>
      <c r="N137" s="14">
        <v>1</v>
      </c>
      <c r="O137" s="14">
        <v>0</v>
      </c>
      <c r="P137" s="14">
        <v>1</v>
      </c>
      <c r="Q137" s="14">
        <v>0</v>
      </c>
      <c r="R137" s="14">
        <v>0</v>
      </c>
      <c r="S137" s="14">
        <v>0</v>
      </c>
      <c r="T137" s="14" t="s">
        <v>568</v>
      </c>
      <c r="U137">
        <v>0</v>
      </c>
      <c r="V137" s="14" t="s">
        <v>952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10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1</v>
      </c>
      <c r="AI137" s="14">
        <v>0</v>
      </c>
      <c r="AJ137" s="14">
        <v>0</v>
      </c>
      <c r="AK137" s="14">
        <v>0</v>
      </c>
      <c r="AL137" s="14">
        <v>0</v>
      </c>
      <c r="AM137" s="14">
        <v>0</v>
      </c>
      <c r="AN137" s="14">
        <v>10</v>
      </c>
      <c r="AO137" s="14">
        <v>0</v>
      </c>
      <c r="AP137" s="14">
        <v>0</v>
      </c>
      <c r="AQ137" s="14">
        <v>0</v>
      </c>
      <c r="AR137" s="14">
        <v>0</v>
      </c>
      <c r="AS137" s="14">
        <v>0</v>
      </c>
      <c r="AT137" s="14">
        <v>1</v>
      </c>
    </row>
    <row r="138" spans="1:46">
      <c r="A138" t="s">
        <v>1415</v>
      </c>
      <c r="B138" s="211" t="s">
        <v>1416</v>
      </c>
      <c r="C138" s="209">
        <v>13500</v>
      </c>
      <c r="D138" s="16" t="s">
        <v>1119</v>
      </c>
      <c r="E138" s="16">
        <v>41275</v>
      </c>
      <c r="F138" s="16">
        <v>41639</v>
      </c>
      <c r="G138" s="14" t="s">
        <v>133</v>
      </c>
      <c r="H138" s="14">
        <v>0</v>
      </c>
      <c r="I138" s="14">
        <v>0</v>
      </c>
      <c r="J138" s="14">
        <v>0</v>
      </c>
      <c r="K138" s="3">
        <v>0</v>
      </c>
      <c r="L138" s="14">
        <v>0</v>
      </c>
      <c r="M138" s="14">
        <v>0</v>
      </c>
      <c r="N138" s="14">
        <v>5</v>
      </c>
      <c r="O138" s="14">
        <v>0</v>
      </c>
      <c r="P138" s="14">
        <v>5</v>
      </c>
      <c r="Q138" s="14">
        <v>0</v>
      </c>
      <c r="R138" s="14">
        <v>0</v>
      </c>
      <c r="S138" s="14">
        <v>0</v>
      </c>
      <c r="T138" s="14" t="s">
        <v>568</v>
      </c>
      <c r="U138">
        <v>0</v>
      </c>
      <c r="V138" s="14" t="s">
        <v>952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5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5</v>
      </c>
    </row>
    <row r="139" spans="1:46">
      <c r="A139" t="s">
        <v>1417</v>
      </c>
      <c r="B139" s="211" t="s">
        <v>1418</v>
      </c>
      <c r="C139" s="209">
        <v>10000</v>
      </c>
      <c r="D139" s="16" t="s">
        <v>1174</v>
      </c>
      <c r="E139" s="16">
        <v>41275</v>
      </c>
      <c r="F139" s="16">
        <v>41639</v>
      </c>
      <c r="G139" s="14" t="s">
        <v>133</v>
      </c>
      <c r="H139" s="14">
        <v>8</v>
      </c>
      <c r="I139" s="14">
        <v>0</v>
      </c>
      <c r="J139" s="14">
        <v>8</v>
      </c>
      <c r="K139" s="3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 t="s">
        <v>568</v>
      </c>
      <c r="U139">
        <v>0</v>
      </c>
      <c r="V139" s="14" t="s">
        <v>952</v>
      </c>
      <c r="W139" s="14">
        <v>0</v>
      </c>
      <c r="X139" s="14">
        <v>0</v>
      </c>
      <c r="Y139" s="14">
        <v>2</v>
      </c>
      <c r="Z139" s="14">
        <v>6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2</v>
      </c>
      <c r="AL139" s="14">
        <v>6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</row>
    <row r="140" spans="1:46">
      <c r="A140" t="s">
        <v>1419</v>
      </c>
      <c r="B140" s="211" t="s">
        <v>1420</v>
      </c>
      <c r="C140" s="209">
        <v>208300</v>
      </c>
      <c r="D140" s="16" t="s">
        <v>1421</v>
      </c>
      <c r="E140" s="16">
        <v>41275</v>
      </c>
      <c r="F140" s="16">
        <v>41639</v>
      </c>
      <c r="G140" s="14" t="s">
        <v>133</v>
      </c>
      <c r="H140" s="14">
        <v>9</v>
      </c>
      <c r="I140" s="14">
        <v>0</v>
      </c>
      <c r="J140" s="14">
        <v>9</v>
      </c>
      <c r="K140" s="3">
        <v>0</v>
      </c>
      <c r="L140" s="14">
        <v>0</v>
      </c>
      <c r="M140" s="14">
        <v>0</v>
      </c>
      <c r="N140" s="14">
        <v>4</v>
      </c>
      <c r="O140" s="14">
        <v>90</v>
      </c>
      <c r="P140" s="14">
        <v>4</v>
      </c>
      <c r="Q140" s="14">
        <v>0</v>
      </c>
      <c r="R140" s="14">
        <v>0</v>
      </c>
      <c r="S140" s="14">
        <v>90</v>
      </c>
      <c r="T140" s="14" t="s">
        <v>568</v>
      </c>
      <c r="U140" s="3">
        <v>-14606.56</v>
      </c>
      <c r="V140" s="14" t="s">
        <v>952</v>
      </c>
      <c r="W140" s="14">
        <v>20</v>
      </c>
      <c r="X140" s="14">
        <v>70</v>
      </c>
      <c r="Y140" s="14">
        <v>1</v>
      </c>
      <c r="Z140" s="14">
        <v>8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2</v>
      </c>
      <c r="AH140" s="14">
        <v>2</v>
      </c>
      <c r="AI140" s="14">
        <v>20</v>
      </c>
      <c r="AJ140" s="14">
        <v>70</v>
      </c>
      <c r="AK140" s="14">
        <v>1</v>
      </c>
      <c r="AL140" s="14">
        <v>8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>
        <v>2</v>
      </c>
      <c r="AT140" s="14">
        <v>2</v>
      </c>
    </row>
    <row r="141" spans="1:46">
      <c r="A141" t="s">
        <v>1422</v>
      </c>
      <c r="B141" s="211" t="s">
        <v>1423</v>
      </c>
      <c r="C141" s="209">
        <v>204600</v>
      </c>
      <c r="D141" s="16" t="s">
        <v>1421</v>
      </c>
      <c r="E141" s="16">
        <v>41275</v>
      </c>
      <c r="F141" s="16">
        <v>41639</v>
      </c>
      <c r="G141" s="14" t="s">
        <v>133</v>
      </c>
      <c r="H141" s="14">
        <v>8</v>
      </c>
      <c r="I141" s="14">
        <v>0</v>
      </c>
      <c r="J141" s="14">
        <v>8</v>
      </c>
      <c r="K141" s="3">
        <v>0</v>
      </c>
      <c r="L141" s="14">
        <v>0</v>
      </c>
      <c r="M141" s="14">
        <v>0</v>
      </c>
      <c r="N141" s="14">
        <v>2</v>
      </c>
      <c r="O141" s="14">
        <v>360</v>
      </c>
      <c r="P141" s="14">
        <v>2</v>
      </c>
      <c r="Q141" s="14">
        <v>0</v>
      </c>
      <c r="R141" s="14">
        <v>0</v>
      </c>
      <c r="S141" s="14">
        <v>360</v>
      </c>
      <c r="T141" s="14" t="s">
        <v>568</v>
      </c>
      <c r="U141" s="3">
        <v>-20205</v>
      </c>
      <c r="V141" s="14" t="s">
        <v>952</v>
      </c>
      <c r="W141" s="14">
        <v>60</v>
      </c>
      <c r="X141" s="14">
        <v>300</v>
      </c>
      <c r="Y141" s="14">
        <v>0</v>
      </c>
      <c r="Z141" s="14">
        <v>8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2</v>
      </c>
      <c r="AI141" s="14">
        <v>60</v>
      </c>
      <c r="AJ141" s="14">
        <v>300</v>
      </c>
      <c r="AK141" s="14">
        <v>0</v>
      </c>
      <c r="AL141" s="14">
        <v>8</v>
      </c>
      <c r="AM141" s="14">
        <v>0</v>
      </c>
      <c r="AN141" s="14">
        <v>0</v>
      </c>
      <c r="AO141" s="14">
        <v>0</v>
      </c>
      <c r="AP141" s="14">
        <v>0</v>
      </c>
      <c r="AQ141" s="14">
        <v>0</v>
      </c>
      <c r="AR141" s="14">
        <v>0</v>
      </c>
      <c r="AS141" s="14">
        <v>0</v>
      </c>
      <c r="AT141" s="14">
        <v>2</v>
      </c>
    </row>
    <row r="142" spans="1:46">
      <c r="A142" t="s">
        <v>1424</v>
      </c>
      <c r="B142" s="211" t="s">
        <v>1425</v>
      </c>
      <c r="C142" s="209">
        <v>50000</v>
      </c>
      <c r="D142" s="16" t="s">
        <v>1421</v>
      </c>
      <c r="E142" s="16">
        <v>41275</v>
      </c>
      <c r="F142" s="16">
        <v>41639</v>
      </c>
      <c r="G142" s="14" t="s">
        <v>133</v>
      </c>
      <c r="H142" s="14">
        <v>0</v>
      </c>
      <c r="I142" s="14">
        <v>0</v>
      </c>
      <c r="J142" s="14">
        <v>0</v>
      </c>
      <c r="K142" s="3">
        <v>0</v>
      </c>
      <c r="L142" s="14">
        <v>0</v>
      </c>
      <c r="M142" s="14">
        <v>0</v>
      </c>
      <c r="N142" s="14">
        <v>0</v>
      </c>
      <c r="O142" s="14">
        <v>30</v>
      </c>
      <c r="P142" s="14">
        <v>0</v>
      </c>
      <c r="Q142" s="14">
        <v>0</v>
      </c>
      <c r="R142" s="14">
        <v>0</v>
      </c>
      <c r="S142" s="14">
        <v>30</v>
      </c>
      <c r="T142" s="14" t="s">
        <v>568</v>
      </c>
      <c r="U142">
        <v>0</v>
      </c>
      <c r="V142" s="14" t="s">
        <v>952</v>
      </c>
      <c r="W142" s="14">
        <v>5</v>
      </c>
      <c r="X142" s="14">
        <v>25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5</v>
      </c>
      <c r="AJ142" s="14">
        <v>25</v>
      </c>
      <c r="AK142" s="14">
        <v>0</v>
      </c>
      <c r="AL142" s="14">
        <v>0</v>
      </c>
      <c r="AM142" s="14">
        <v>0</v>
      </c>
      <c r="AN142" s="14">
        <v>0</v>
      </c>
      <c r="AO142" s="14">
        <v>0</v>
      </c>
      <c r="AP142" s="14">
        <v>0</v>
      </c>
      <c r="AQ142" s="14">
        <v>0</v>
      </c>
      <c r="AR142" s="14">
        <v>0</v>
      </c>
      <c r="AS142" s="14">
        <v>0</v>
      </c>
      <c r="AT142" s="14">
        <v>0</v>
      </c>
    </row>
    <row r="143" spans="1:46">
      <c r="A143" t="s">
        <v>1426</v>
      </c>
      <c r="B143" s="211" t="s">
        <v>1427</v>
      </c>
      <c r="C143" s="209">
        <v>7000</v>
      </c>
      <c r="D143" s="16" t="s">
        <v>1428</v>
      </c>
      <c r="E143" s="16">
        <v>41275</v>
      </c>
      <c r="F143" s="16">
        <v>41639</v>
      </c>
      <c r="G143" s="14" t="s">
        <v>133</v>
      </c>
      <c r="H143" s="14">
        <v>4</v>
      </c>
      <c r="I143" s="14">
        <v>0</v>
      </c>
      <c r="J143" s="14">
        <v>4</v>
      </c>
      <c r="K143" s="3">
        <v>0</v>
      </c>
      <c r="L143" s="14">
        <v>0</v>
      </c>
      <c r="M143" s="14">
        <v>0</v>
      </c>
      <c r="N143" s="14">
        <v>20</v>
      </c>
      <c r="O143" s="14">
        <v>0</v>
      </c>
      <c r="P143" s="14">
        <v>20</v>
      </c>
      <c r="Q143" s="14">
        <v>0</v>
      </c>
      <c r="R143" s="14">
        <v>0</v>
      </c>
      <c r="S143" s="14">
        <v>0</v>
      </c>
      <c r="T143" s="14" t="s">
        <v>568</v>
      </c>
      <c r="U143">
        <v>0</v>
      </c>
      <c r="V143" s="14" t="s">
        <v>952</v>
      </c>
      <c r="W143" s="14">
        <v>0</v>
      </c>
      <c r="X143" s="14">
        <v>0</v>
      </c>
      <c r="Y143" s="14">
        <v>1</v>
      </c>
      <c r="Z143" s="14">
        <v>3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10</v>
      </c>
      <c r="AH143" s="14">
        <v>10</v>
      </c>
      <c r="AI143" s="14">
        <v>0</v>
      </c>
      <c r="AJ143" s="14">
        <v>0</v>
      </c>
      <c r="AK143" s="14">
        <v>1</v>
      </c>
      <c r="AL143" s="14">
        <v>3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10</v>
      </c>
      <c r="AT143" s="14">
        <v>10</v>
      </c>
    </row>
    <row r="144" spans="1:46">
      <c r="A144" t="s">
        <v>1429</v>
      </c>
      <c r="B144" s="211" t="s">
        <v>1430</v>
      </c>
      <c r="C144" s="209">
        <v>25200</v>
      </c>
      <c r="D144" s="16" t="s">
        <v>1421</v>
      </c>
      <c r="E144" s="16">
        <v>41275</v>
      </c>
      <c r="F144" s="16">
        <v>41639</v>
      </c>
      <c r="G144" s="14" t="s">
        <v>133</v>
      </c>
      <c r="H144" s="14">
        <v>9</v>
      </c>
      <c r="I144" s="14">
        <v>0</v>
      </c>
      <c r="J144" s="14">
        <v>9</v>
      </c>
      <c r="K144" s="3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 t="s">
        <v>568</v>
      </c>
      <c r="U144">
        <v>0</v>
      </c>
      <c r="V144" s="14" t="s">
        <v>952</v>
      </c>
      <c r="W144" s="14">
        <v>0</v>
      </c>
      <c r="X144" s="14">
        <v>0</v>
      </c>
      <c r="Y144" s="14">
        <v>1</v>
      </c>
      <c r="Z144" s="14">
        <v>8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1</v>
      </c>
      <c r="AL144" s="14">
        <v>8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>
        <v>0</v>
      </c>
      <c r="AS144" s="14">
        <v>0</v>
      </c>
      <c r="AT144" s="14">
        <v>0</v>
      </c>
    </row>
    <row r="145" spans="1:46">
      <c r="A145" t="s">
        <v>1431</v>
      </c>
      <c r="B145" s="211" t="s">
        <v>1432</v>
      </c>
      <c r="C145" s="209">
        <v>3000</v>
      </c>
      <c r="D145" s="16" t="s">
        <v>1119</v>
      </c>
      <c r="E145" s="16">
        <v>41365</v>
      </c>
      <c r="F145" s="16">
        <v>41365</v>
      </c>
      <c r="G145" s="14" t="s">
        <v>1350</v>
      </c>
      <c r="H145" s="14">
        <v>0</v>
      </c>
      <c r="I145" s="14">
        <v>0</v>
      </c>
      <c r="J145" s="14">
        <v>0</v>
      </c>
      <c r="K145" s="3">
        <v>0</v>
      </c>
      <c r="L145" s="14">
        <v>0</v>
      </c>
      <c r="M145" s="14">
        <v>0</v>
      </c>
      <c r="N145" s="14">
        <v>1</v>
      </c>
      <c r="O145" s="14">
        <v>0</v>
      </c>
      <c r="P145" s="14">
        <v>1</v>
      </c>
      <c r="Q145" s="14">
        <v>0</v>
      </c>
      <c r="R145" s="14">
        <v>0</v>
      </c>
      <c r="S145" s="14">
        <v>0</v>
      </c>
      <c r="T145" s="14" t="s">
        <v>568</v>
      </c>
      <c r="U145">
        <v>0</v>
      </c>
      <c r="V145" s="14" t="s">
        <v>964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1</v>
      </c>
      <c r="AI145" s="14">
        <v>0</v>
      </c>
      <c r="AJ145" s="14">
        <v>0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1</v>
      </c>
    </row>
    <row r="146" spans="1:46">
      <c r="A146" t="s">
        <v>1433</v>
      </c>
      <c r="B146" s="211" t="s">
        <v>1434</v>
      </c>
      <c r="C146" s="209">
        <v>3000</v>
      </c>
      <c r="D146" s="16" t="s">
        <v>1119</v>
      </c>
      <c r="E146" s="16">
        <v>41365</v>
      </c>
      <c r="F146" s="16">
        <v>41366</v>
      </c>
      <c r="G146" s="14" t="s">
        <v>1350</v>
      </c>
      <c r="H146" s="14">
        <v>0</v>
      </c>
      <c r="I146" s="14">
        <v>0</v>
      </c>
      <c r="J146" s="14">
        <v>0</v>
      </c>
      <c r="K146" s="3">
        <v>0</v>
      </c>
      <c r="L146" s="14">
        <v>0</v>
      </c>
      <c r="M146" s="14">
        <v>0</v>
      </c>
      <c r="N146" s="14">
        <v>0</v>
      </c>
      <c r="O146" s="14">
        <v>4</v>
      </c>
      <c r="P146" s="14">
        <v>0</v>
      </c>
      <c r="Q146" s="14">
        <v>0</v>
      </c>
      <c r="R146" s="14">
        <v>0</v>
      </c>
      <c r="S146" s="14">
        <v>4</v>
      </c>
      <c r="T146" s="14" t="s">
        <v>568</v>
      </c>
      <c r="U146">
        <v>0</v>
      </c>
      <c r="V146" s="14" t="s">
        <v>964</v>
      </c>
      <c r="W146" s="14">
        <v>1</v>
      </c>
      <c r="X146" s="14">
        <v>3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  <c r="AI146" s="14">
        <v>1</v>
      </c>
      <c r="AJ146" s="14">
        <v>3</v>
      </c>
      <c r="AK146" s="14">
        <v>0</v>
      </c>
      <c r="AL146" s="14">
        <v>0</v>
      </c>
      <c r="AM146" s="14">
        <v>0</v>
      </c>
      <c r="AN146" s="14">
        <v>0</v>
      </c>
      <c r="AO146" s="14">
        <v>0</v>
      </c>
      <c r="AP146" s="14">
        <v>0</v>
      </c>
      <c r="AQ146" s="14">
        <v>0</v>
      </c>
      <c r="AR146" s="14">
        <v>0</v>
      </c>
      <c r="AS146" s="14">
        <v>0</v>
      </c>
      <c r="AT146" s="14">
        <v>0</v>
      </c>
    </row>
    <row r="147" spans="1:46">
      <c r="A147" t="s">
        <v>1435</v>
      </c>
      <c r="B147" s="211" t="s">
        <v>1436</v>
      </c>
      <c r="C147" s="209">
        <v>2000</v>
      </c>
      <c r="D147" s="16" t="s">
        <v>381</v>
      </c>
      <c r="E147" s="16">
        <v>41346</v>
      </c>
      <c r="F147" s="16">
        <v>41346</v>
      </c>
      <c r="G147" s="14" t="s">
        <v>1350</v>
      </c>
      <c r="H147" s="14">
        <v>0</v>
      </c>
      <c r="I147" s="14">
        <v>0</v>
      </c>
      <c r="J147" s="14">
        <v>0</v>
      </c>
      <c r="K147" s="3">
        <v>0</v>
      </c>
      <c r="L147" s="14">
        <v>0</v>
      </c>
      <c r="M147" s="14">
        <v>0</v>
      </c>
      <c r="N147" s="14">
        <v>18</v>
      </c>
      <c r="O147" s="14">
        <v>0</v>
      </c>
      <c r="P147" s="14">
        <v>18</v>
      </c>
      <c r="Q147" s="14">
        <v>0</v>
      </c>
      <c r="R147" s="14">
        <v>0</v>
      </c>
      <c r="S147" s="14">
        <v>0</v>
      </c>
      <c r="T147" s="14" t="s">
        <v>568</v>
      </c>
      <c r="U147">
        <v>0</v>
      </c>
      <c r="V147" s="14" t="s">
        <v>964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1</v>
      </c>
      <c r="AH147" s="14">
        <v>17</v>
      </c>
      <c r="AI147" s="14">
        <v>0</v>
      </c>
      <c r="AJ147" s="14">
        <v>0</v>
      </c>
      <c r="AK147" s="14">
        <v>0</v>
      </c>
      <c r="AL147" s="14">
        <v>0</v>
      </c>
      <c r="AM147" s="14">
        <v>0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1</v>
      </c>
      <c r="AT147" s="14">
        <v>17</v>
      </c>
    </row>
    <row r="148" spans="1:46">
      <c r="A148" t="s">
        <v>1437</v>
      </c>
      <c r="B148" s="211" t="s">
        <v>1438</v>
      </c>
      <c r="C148" s="209">
        <v>110500</v>
      </c>
      <c r="D148" s="16" t="s">
        <v>1439</v>
      </c>
      <c r="E148" s="16">
        <v>41275</v>
      </c>
      <c r="F148" s="16">
        <v>41639</v>
      </c>
      <c r="G148" s="14" t="s">
        <v>133</v>
      </c>
      <c r="H148" s="14">
        <v>0</v>
      </c>
      <c r="I148" s="14">
        <v>0</v>
      </c>
      <c r="J148" s="14">
        <v>0</v>
      </c>
      <c r="K148" s="3">
        <v>0</v>
      </c>
      <c r="L148" s="14">
        <v>0</v>
      </c>
      <c r="M148" s="14">
        <v>0</v>
      </c>
      <c r="N148" s="14">
        <v>7</v>
      </c>
      <c r="O148" s="14">
        <v>0</v>
      </c>
      <c r="P148" s="14">
        <v>7</v>
      </c>
      <c r="Q148" s="14">
        <v>0</v>
      </c>
      <c r="R148" s="14">
        <v>0</v>
      </c>
      <c r="S148" s="14">
        <v>0</v>
      </c>
      <c r="T148" s="14" t="s">
        <v>568</v>
      </c>
      <c r="U148">
        <v>0</v>
      </c>
      <c r="V148" s="14" t="s">
        <v>964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14">
        <v>0</v>
      </c>
      <c r="AH148" s="14">
        <v>7</v>
      </c>
      <c r="AI148" s="14">
        <v>0</v>
      </c>
      <c r="AJ148" s="14">
        <v>0</v>
      </c>
      <c r="AK148" s="14">
        <v>0</v>
      </c>
      <c r="AL148" s="14">
        <v>0</v>
      </c>
      <c r="AM148" s="14">
        <v>0</v>
      </c>
      <c r="AN148" s="14">
        <v>0</v>
      </c>
      <c r="AO148" s="14">
        <v>0</v>
      </c>
      <c r="AP148" s="14">
        <v>0</v>
      </c>
      <c r="AQ148" s="14">
        <v>0</v>
      </c>
      <c r="AR148" s="14">
        <v>0</v>
      </c>
      <c r="AS148" s="14">
        <v>0</v>
      </c>
      <c r="AT148" s="14">
        <v>7</v>
      </c>
    </row>
    <row r="149" spans="1:46">
      <c r="A149" t="s">
        <v>1440</v>
      </c>
      <c r="B149" s="211" t="s">
        <v>1441</v>
      </c>
      <c r="C149" s="209">
        <v>3400</v>
      </c>
      <c r="D149" s="16" t="s">
        <v>1099</v>
      </c>
      <c r="E149" s="16">
        <v>41326</v>
      </c>
      <c r="F149" s="16">
        <v>41326</v>
      </c>
      <c r="G149" s="14" t="s">
        <v>133</v>
      </c>
      <c r="H149" s="14">
        <v>0</v>
      </c>
      <c r="I149" s="14">
        <v>0</v>
      </c>
      <c r="J149" s="14">
        <v>0</v>
      </c>
      <c r="K149" s="3">
        <v>0</v>
      </c>
      <c r="L149" s="14">
        <v>0</v>
      </c>
      <c r="M149" s="14">
        <v>0</v>
      </c>
      <c r="N149" s="14">
        <v>24</v>
      </c>
      <c r="O149" s="14">
        <v>0</v>
      </c>
      <c r="P149" s="14">
        <v>24</v>
      </c>
      <c r="Q149" s="14">
        <v>0</v>
      </c>
      <c r="R149" s="14">
        <v>0</v>
      </c>
      <c r="S149" s="14">
        <v>0</v>
      </c>
      <c r="T149" s="14" t="s">
        <v>568</v>
      </c>
      <c r="U149">
        <v>0</v>
      </c>
      <c r="V149" s="14" t="s">
        <v>964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0</v>
      </c>
      <c r="AG149" s="14">
        <v>1</v>
      </c>
      <c r="AH149" s="14">
        <v>23</v>
      </c>
      <c r="AI149" s="14">
        <v>0</v>
      </c>
      <c r="AJ149" s="14">
        <v>0</v>
      </c>
      <c r="AK149" s="14">
        <v>0</v>
      </c>
      <c r="AL149" s="14">
        <v>0</v>
      </c>
      <c r="AM149" s="14">
        <v>0</v>
      </c>
      <c r="AN149" s="14">
        <v>0</v>
      </c>
      <c r="AO149" s="14">
        <v>0</v>
      </c>
      <c r="AP149" s="14">
        <v>0</v>
      </c>
      <c r="AQ149" s="14">
        <v>0</v>
      </c>
      <c r="AR149" s="14">
        <v>0</v>
      </c>
      <c r="AS149" s="14">
        <v>1</v>
      </c>
      <c r="AT149" s="14">
        <v>23</v>
      </c>
    </row>
    <row r="150" spans="1:46">
      <c r="A150" t="s">
        <v>1442</v>
      </c>
      <c r="B150" s="211" t="s">
        <v>1443</v>
      </c>
      <c r="C150" s="209">
        <v>3000</v>
      </c>
      <c r="D150" s="16" t="s">
        <v>381</v>
      </c>
      <c r="E150" s="16">
        <v>41389</v>
      </c>
      <c r="F150" s="16">
        <v>41389</v>
      </c>
      <c r="G150" s="14" t="s">
        <v>133</v>
      </c>
      <c r="H150" s="14">
        <v>0</v>
      </c>
      <c r="I150" s="14">
        <v>0</v>
      </c>
      <c r="J150" s="14">
        <v>0</v>
      </c>
      <c r="K150" s="3">
        <v>0</v>
      </c>
      <c r="L150" s="14">
        <v>0</v>
      </c>
      <c r="M150" s="14">
        <v>0</v>
      </c>
      <c r="N150" s="14">
        <v>25</v>
      </c>
      <c r="O150" s="14">
        <v>0</v>
      </c>
      <c r="P150" s="14">
        <v>25</v>
      </c>
      <c r="Q150" s="14">
        <v>0</v>
      </c>
      <c r="R150" s="14">
        <v>0</v>
      </c>
      <c r="S150" s="14">
        <v>0</v>
      </c>
      <c r="T150" s="14" t="s">
        <v>568</v>
      </c>
      <c r="U150">
        <v>0</v>
      </c>
      <c r="V150" s="14" t="s">
        <v>964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5</v>
      </c>
      <c r="AH150" s="14">
        <v>20</v>
      </c>
      <c r="AI150" s="14">
        <v>0</v>
      </c>
      <c r="AJ150" s="14">
        <v>0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>
        <v>5</v>
      </c>
      <c r="AT150" s="14">
        <v>20</v>
      </c>
    </row>
    <row r="151" spans="1:46">
      <c r="A151" t="s">
        <v>1444</v>
      </c>
      <c r="B151" s="211" t="s">
        <v>1445</v>
      </c>
      <c r="C151" s="209">
        <v>3000</v>
      </c>
      <c r="D151" s="16" t="s">
        <v>381</v>
      </c>
      <c r="E151" s="16">
        <v>41389</v>
      </c>
      <c r="F151" s="16">
        <v>41389</v>
      </c>
      <c r="G151" s="14" t="s">
        <v>133</v>
      </c>
      <c r="H151" s="14">
        <v>0</v>
      </c>
      <c r="I151" s="14">
        <v>0</v>
      </c>
      <c r="J151" s="14">
        <v>0</v>
      </c>
      <c r="K151" s="3">
        <v>0</v>
      </c>
      <c r="L151" s="14">
        <v>0</v>
      </c>
      <c r="M151" s="14">
        <v>0</v>
      </c>
      <c r="N151" s="14">
        <v>25</v>
      </c>
      <c r="O151" s="14">
        <v>0</v>
      </c>
      <c r="P151" s="14">
        <v>25</v>
      </c>
      <c r="Q151" s="14">
        <v>0</v>
      </c>
      <c r="R151" s="14">
        <v>0</v>
      </c>
      <c r="S151" s="14">
        <v>0</v>
      </c>
      <c r="T151" s="14" t="s">
        <v>568</v>
      </c>
      <c r="U151">
        <v>0</v>
      </c>
      <c r="V151" s="14" t="s">
        <v>964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5</v>
      </c>
      <c r="AH151" s="14">
        <v>20</v>
      </c>
      <c r="AI151" s="14">
        <v>0</v>
      </c>
      <c r="AJ151" s="14">
        <v>0</v>
      </c>
      <c r="AK151" s="14">
        <v>0</v>
      </c>
      <c r="AL151" s="14">
        <v>0</v>
      </c>
      <c r="AM151" s="14">
        <v>0</v>
      </c>
      <c r="AN151" s="14">
        <v>0</v>
      </c>
      <c r="AO151" s="14">
        <v>0</v>
      </c>
      <c r="AP151" s="14">
        <v>0</v>
      </c>
      <c r="AQ151" s="14">
        <v>0</v>
      </c>
      <c r="AR151" s="14">
        <v>0</v>
      </c>
      <c r="AS151" s="14">
        <v>5</v>
      </c>
      <c r="AT151" s="14">
        <v>20</v>
      </c>
    </row>
    <row r="152" spans="1:46">
      <c r="A152" t="s">
        <v>1446</v>
      </c>
      <c r="B152" s="211" t="s">
        <v>1447</v>
      </c>
      <c r="C152" s="209">
        <v>2500</v>
      </c>
      <c r="D152" s="16" t="s">
        <v>381</v>
      </c>
      <c r="E152" s="16">
        <v>41422</v>
      </c>
      <c r="F152" s="16">
        <v>41422</v>
      </c>
      <c r="G152" s="14" t="s">
        <v>133</v>
      </c>
      <c r="H152" s="14">
        <v>0</v>
      </c>
      <c r="I152" s="14">
        <v>0</v>
      </c>
      <c r="J152" s="14">
        <v>0</v>
      </c>
      <c r="K152" s="3">
        <v>0</v>
      </c>
      <c r="L152" s="14">
        <v>0</v>
      </c>
      <c r="M152" s="14">
        <v>0</v>
      </c>
      <c r="N152" s="14">
        <v>150</v>
      </c>
      <c r="O152" s="14">
        <v>0</v>
      </c>
      <c r="P152" s="14">
        <v>150</v>
      </c>
      <c r="Q152" s="14">
        <v>0</v>
      </c>
      <c r="R152" s="14">
        <v>0</v>
      </c>
      <c r="S152" s="14">
        <v>0</v>
      </c>
      <c r="T152" s="14" t="s">
        <v>568</v>
      </c>
      <c r="U152">
        <v>0</v>
      </c>
      <c r="V152" s="14" t="s">
        <v>964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10</v>
      </c>
      <c r="AH152" s="14">
        <v>140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10</v>
      </c>
      <c r="AT152" s="14">
        <v>140</v>
      </c>
    </row>
    <row r="153" spans="1:46">
      <c r="A153" t="s">
        <v>1448</v>
      </c>
      <c r="B153" s="211" t="s">
        <v>1441</v>
      </c>
      <c r="C153" s="209">
        <v>3300</v>
      </c>
      <c r="D153" s="16" t="s">
        <v>1449</v>
      </c>
      <c r="E153" s="16">
        <v>41438</v>
      </c>
      <c r="F153" s="16">
        <v>41438</v>
      </c>
      <c r="G153" s="14" t="s">
        <v>133</v>
      </c>
      <c r="H153" s="14">
        <v>0</v>
      </c>
      <c r="I153" s="14">
        <v>0</v>
      </c>
      <c r="J153" s="14">
        <v>0</v>
      </c>
      <c r="K153" s="3">
        <v>0</v>
      </c>
      <c r="L153" s="14">
        <v>0</v>
      </c>
      <c r="M153" s="14">
        <v>0</v>
      </c>
      <c r="N153" s="14">
        <v>24</v>
      </c>
      <c r="O153" s="14">
        <v>0</v>
      </c>
      <c r="P153" s="14">
        <v>24</v>
      </c>
      <c r="Q153" s="14">
        <v>0</v>
      </c>
      <c r="R153" s="14">
        <v>0</v>
      </c>
      <c r="S153" s="14">
        <v>0</v>
      </c>
      <c r="T153" s="14" t="s">
        <v>568</v>
      </c>
      <c r="U153">
        <v>0</v>
      </c>
      <c r="V153" s="14" t="s">
        <v>964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1</v>
      </c>
      <c r="AH153" s="14">
        <v>23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>
        <v>0</v>
      </c>
      <c r="AS153" s="14">
        <v>1</v>
      </c>
      <c r="AT153" s="14">
        <v>23</v>
      </c>
    </row>
    <row r="154" spans="1:46">
      <c r="A154" t="s">
        <v>1450</v>
      </c>
      <c r="B154" s="211" t="s">
        <v>1443</v>
      </c>
      <c r="C154" s="209">
        <v>3000</v>
      </c>
      <c r="D154" s="16" t="s">
        <v>381</v>
      </c>
      <c r="E154" s="16">
        <v>41458</v>
      </c>
      <c r="F154" s="16">
        <v>41458</v>
      </c>
      <c r="G154" s="14" t="s">
        <v>133</v>
      </c>
      <c r="H154" s="14">
        <v>0</v>
      </c>
      <c r="I154" s="14">
        <v>0</v>
      </c>
      <c r="J154" s="14">
        <v>0</v>
      </c>
      <c r="K154" s="3">
        <v>0</v>
      </c>
      <c r="L154" s="14">
        <v>0</v>
      </c>
      <c r="M154" s="14">
        <v>0</v>
      </c>
      <c r="N154" s="14">
        <v>25</v>
      </c>
      <c r="O154" s="14">
        <v>0</v>
      </c>
      <c r="P154" s="14">
        <v>25</v>
      </c>
      <c r="Q154" s="14">
        <v>0</v>
      </c>
      <c r="R154" s="14">
        <v>0</v>
      </c>
      <c r="S154" s="14">
        <v>0</v>
      </c>
      <c r="T154" s="14" t="s">
        <v>568</v>
      </c>
      <c r="U154">
        <v>0</v>
      </c>
      <c r="V154" s="14" t="s">
        <v>964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5</v>
      </c>
      <c r="AH154" s="14">
        <v>20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0</v>
      </c>
      <c r="AS154" s="14">
        <v>5</v>
      </c>
      <c r="AT154" s="14">
        <v>20</v>
      </c>
    </row>
    <row r="155" spans="1:46">
      <c r="A155" t="s">
        <v>1451</v>
      </c>
      <c r="B155" s="211" t="s">
        <v>1445</v>
      </c>
      <c r="C155" s="209">
        <v>3000</v>
      </c>
      <c r="D155" s="16" t="s">
        <v>381</v>
      </c>
      <c r="E155" s="16">
        <v>41458</v>
      </c>
      <c r="F155" s="16">
        <v>41458</v>
      </c>
      <c r="G155" s="14" t="s">
        <v>133</v>
      </c>
      <c r="H155" s="14">
        <v>0</v>
      </c>
      <c r="I155" s="14">
        <v>0</v>
      </c>
      <c r="J155" s="14">
        <v>0</v>
      </c>
      <c r="K155" s="3">
        <v>0</v>
      </c>
      <c r="L155" s="14">
        <v>0</v>
      </c>
      <c r="M155" s="14">
        <v>0</v>
      </c>
      <c r="N155" s="14">
        <v>25</v>
      </c>
      <c r="O155" s="14">
        <v>0</v>
      </c>
      <c r="P155" s="14">
        <v>25</v>
      </c>
      <c r="Q155" s="14">
        <v>0</v>
      </c>
      <c r="R155" s="14">
        <v>0</v>
      </c>
      <c r="S155" s="14">
        <v>0</v>
      </c>
      <c r="T155" s="14" t="s">
        <v>568</v>
      </c>
      <c r="U155">
        <v>0</v>
      </c>
      <c r="V155" s="14" t="s">
        <v>964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0</v>
      </c>
      <c r="AG155" s="14">
        <v>5</v>
      </c>
      <c r="AH155" s="14">
        <v>20</v>
      </c>
      <c r="AI155" s="14">
        <v>0</v>
      </c>
      <c r="AJ155" s="14">
        <v>0</v>
      </c>
      <c r="AK155" s="14">
        <v>0</v>
      </c>
      <c r="AL155" s="14">
        <v>0</v>
      </c>
      <c r="AM155" s="14">
        <v>0</v>
      </c>
      <c r="AN155" s="14">
        <v>0</v>
      </c>
      <c r="AO155" s="14">
        <v>0</v>
      </c>
      <c r="AP155" s="14">
        <v>0</v>
      </c>
      <c r="AQ155" s="14">
        <v>0</v>
      </c>
      <c r="AR155" s="14">
        <v>0</v>
      </c>
      <c r="AS155" s="14">
        <v>5</v>
      </c>
      <c r="AT155" s="14">
        <v>20</v>
      </c>
    </row>
    <row r="156" spans="1:46">
      <c r="A156" t="s">
        <v>1452</v>
      </c>
      <c r="B156" s="211" t="s">
        <v>1441</v>
      </c>
      <c r="C156" s="209">
        <v>3300</v>
      </c>
      <c r="D156" s="16" t="s">
        <v>1453</v>
      </c>
      <c r="E156" s="16">
        <v>41558</v>
      </c>
      <c r="F156" s="16">
        <v>41558</v>
      </c>
      <c r="G156" s="14" t="s">
        <v>133</v>
      </c>
      <c r="H156" s="14">
        <v>0</v>
      </c>
      <c r="I156" s="14">
        <v>0</v>
      </c>
      <c r="J156" s="14">
        <v>0</v>
      </c>
      <c r="K156">
        <v>0</v>
      </c>
      <c r="L156" s="14">
        <v>0</v>
      </c>
      <c r="M156" s="14">
        <v>0</v>
      </c>
      <c r="N156" s="14">
        <v>24</v>
      </c>
      <c r="O156" s="14">
        <v>0</v>
      </c>
      <c r="P156" s="14">
        <v>24</v>
      </c>
      <c r="Q156" s="14">
        <v>0</v>
      </c>
      <c r="R156" s="14">
        <v>0</v>
      </c>
      <c r="S156" s="14">
        <v>0</v>
      </c>
      <c r="T156" s="14" t="s">
        <v>568</v>
      </c>
      <c r="U156">
        <v>0</v>
      </c>
      <c r="V156" s="14" t="s">
        <v>964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1</v>
      </c>
      <c r="AH156" s="14">
        <v>23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>
        <v>0</v>
      </c>
      <c r="AS156" s="14">
        <v>1</v>
      </c>
      <c r="AT156" s="14">
        <v>23</v>
      </c>
    </row>
    <row r="157" spans="1:46">
      <c r="A157" t="s">
        <v>1454</v>
      </c>
      <c r="B157" s="211" t="s">
        <v>1443</v>
      </c>
      <c r="C157" s="209">
        <v>3000</v>
      </c>
      <c r="D157" s="16" t="s">
        <v>381</v>
      </c>
      <c r="E157" s="16">
        <v>41583</v>
      </c>
      <c r="F157" s="16">
        <v>41583</v>
      </c>
      <c r="G157" s="14" t="s">
        <v>133</v>
      </c>
      <c r="H157" s="14">
        <v>0</v>
      </c>
      <c r="I157" s="14">
        <v>0</v>
      </c>
      <c r="J157" s="14">
        <v>0</v>
      </c>
      <c r="K157">
        <v>0</v>
      </c>
      <c r="L157" s="14">
        <v>0</v>
      </c>
      <c r="M157" s="14">
        <v>0</v>
      </c>
      <c r="N157" s="14">
        <v>25</v>
      </c>
      <c r="O157" s="14">
        <v>0</v>
      </c>
      <c r="P157" s="14">
        <v>25</v>
      </c>
      <c r="Q157" s="14">
        <v>0</v>
      </c>
      <c r="R157" s="14">
        <v>0</v>
      </c>
      <c r="S157" s="14">
        <v>0</v>
      </c>
      <c r="T157" s="14" t="s">
        <v>568</v>
      </c>
      <c r="U157">
        <v>0</v>
      </c>
      <c r="V157" s="14" t="s">
        <v>964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5</v>
      </c>
      <c r="AH157" s="14">
        <v>20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0</v>
      </c>
      <c r="AS157" s="14">
        <v>5</v>
      </c>
      <c r="AT157" s="14">
        <v>20</v>
      </c>
    </row>
    <row r="158" spans="1:46">
      <c r="A158" t="s">
        <v>1455</v>
      </c>
      <c r="B158" s="211" t="s">
        <v>1445</v>
      </c>
      <c r="C158" s="209">
        <v>3500</v>
      </c>
      <c r="D158" s="16" t="s">
        <v>381</v>
      </c>
      <c r="E158" s="16">
        <v>41583</v>
      </c>
      <c r="F158" s="16">
        <v>41583</v>
      </c>
      <c r="G158" s="14" t="s">
        <v>133</v>
      </c>
      <c r="H158" s="14">
        <v>0</v>
      </c>
      <c r="I158" s="14">
        <v>0</v>
      </c>
      <c r="J158" s="14">
        <v>0</v>
      </c>
      <c r="K158">
        <v>0</v>
      </c>
      <c r="L158" s="14">
        <v>0</v>
      </c>
      <c r="M158" s="14">
        <v>0</v>
      </c>
      <c r="N158" s="14">
        <v>25</v>
      </c>
      <c r="O158" s="14">
        <v>0</v>
      </c>
      <c r="P158" s="14">
        <v>25</v>
      </c>
      <c r="Q158" s="14">
        <v>0</v>
      </c>
      <c r="R158" s="14">
        <v>0</v>
      </c>
      <c r="S158" s="14">
        <v>0</v>
      </c>
      <c r="T158" s="14" t="s">
        <v>568</v>
      </c>
      <c r="U158">
        <v>0</v>
      </c>
      <c r="V158" s="14" t="s">
        <v>964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5</v>
      </c>
      <c r="AH158" s="14">
        <v>20</v>
      </c>
      <c r="AI158" s="14">
        <v>0</v>
      </c>
      <c r="AJ158" s="14">
        <v>0</v>
      </c>
      <c r="AK158" s="14">
        <v>0</v>
      </c>
      <c r="AL158" s="14">
        <v>0</v>
      </c>
      <c r="AM158" s="14">
        <v>0</v>
      </c>
      <c r="AN158" s="14">
        <v>0</v>
      </c>
      <c r="AO158" s="14">
        <v>0</v>
      </c>
      <c r="AP158" s="14">
        <v>0</v>
      </c>
      <c r="AQ158" s="14">
        <v>0</v>
      </c>
      <c r="AR158" s="14">
        <v>0</v>
      </c>
      <c r="AS158" s="14">
        <v>5</v>
      </c>
      <c r="AT158" s="14">
        <v>20</v>
      </c>
    </row>
    <row r="159" spans="1:46">
      <c r="A159" t="s">
        <v>1456</v>
      </c>
      <c r="B159" s="211" t="s">
        <v>1457</v>
      </c>
      <c r="C159" s="209">
        <v>2500</v>
      </c>
      <c r="D159" s="16" t="s">
        <v>381</v>
      </c>
      <c r="E159" s="16">
        <v>41620</v>
      </c>
      <c r="F159" s="16">
        <v>41620</v>
      </c>
      <c r="G159" s="14" t="s">
        <v>133</v>
      </c>
      <c r="H159" s="14">
        <v>0</v>
      </c>
      <c r="I159" s="14">
        <v>0</v>
      </c>
      <c r="J159" s="14">
        <v>0</v>
      </c>
      <c r="K159">
        <v>0</v>
      </c>
      <c r="L159" s="14">
        <v>0</v>
      </c>
      <c r="M159" s="14">
        <v>0</v>
      </c>
      <c r="N159" s="14">
        <v>150</v>
      </c>
      <c r="O159" s="14">
        <v>0</v>
      </c>
      <c r="P159" s="14">
        <v>150</v>
      </c>
      <c r="Q159" s="14">
        <v>0</v>
      </c>
      <c r="R159" s="14">
        <v>0</v>
      </c>
      <c r="S159" s="14">
        <v>0</v>
      </c>
      <c r="T159" s="14" t="s">
        <v>568</v>
      </c>
      <c r="U159">
        <v>0</v>
      </c>
      <c r="V159" s="14" t="s">
        <v>964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10</v>
      </c>
      <c r="AH159" s="14">
        <v>140</v>
      </c>
      <c r="AI159" s="14">
        <v>0</v>
      </c>
      <c r="AJ159" s="14">
        <v>0</v>
      </c>
      <c r="AK159" s="14">
        <v>0</v>
      </c>
      <c r="AL159" s="14">
        <v>0</v>
      </c>
      <c r="AM159" s="14">
        <v>0</v>
      </c>
      <c r="AN159" s="14">
        <v>0</v>
      </c>
      <c r="AO159" s="14">
        <v>0</v>
      </c>
      <c r="AP159" s="14">
        <v>0</v>
      </c>
      <c r="AQ159" s="14">
        <v>0</v>
      </c>
      <c r="AR159" s="14">
        <v>0</v>
      </c>
      <c r="AS159" s="14">
        <v>10</v>
      </c>
      <c r="AT159" s="14">
        <v>140</v>
      </c>
    </row>
    <row r="160" spans="1:46">
      <c r="A160" t="s">
        <v>1458</v>
      </c>
      <c r="B160" s="211" t="s">
        <v>1459</v>
      </c>
      <c r="C160" s="209">
        <v>45000</v>
      </c>
      <c r="D160" s="16" t="s">
        <v>1099</v>
      </c>
      <c r="E160" s="16">
        <v>41275</v>
      </c>
      <c r="F160" s="16">
        <v>41639</v>
      </c>
      <c r="G160" s="14" t="s">
        <v>133</v>
      </c>
      <c r="H160" s="14">
        <v>0</v>
      </c>
      <c r="I160" s="14">
        <v>0</v>
      </c>
      <c r="J160" s="14">
        <v>0</v>
      </c>
      <c r="K160">
        <v>0</v>
      </c>
      <c r="L160" s="14">
        <v>0</v>
      </c>
      <c r="M160" s="14">
        <v>0</v>
      </c>
      <c r="N160" s="14">
        <v>48</v>
      </c>
      <c r="O160" s="14">
        <v>0</v>
      </c>
      <c r="P160" s="14">
        <v>48</v>
      </c>
      <c r="Q160" s="14">
        <v>0</v>
      </c>
      <c r="R160" s="14">
        <v>0</v>
      </c>
      <c r="S160" s="14">
        <v>0</v>
      </c>
      <c r="T160" s="14" t="s">
        <v>568</v>
      </c>
      <c r="U160">
        <v>0</v>
      </c>
      <c r="V160" s="14" t="s">
        <v>964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10</v>
      </c>
      <c r="AH160" s="14">
        <v>38</v>
      </c>
      <c r="AI160" s="14">
        <v>0</v>
      </c>
      <c r="AJ160" s="14">
        <v>0</v>
      </c>
      <c r="AK160" s="14">
        <v>0</v>
      </c>
      <c r="AL160" s="14">
        <v>0</v>
      </c>
      <c r="AM160" s="14">
        <v>0</v>
      </c>
      <c r="AN160" s="14">
        <v>0</v>
      </c>
      <c r="AO160" s="14">
        <v>0</v>
      </c>
      <c r="AP160" s="14">
        <v>0</v>
      </c>
      <c r="AQ160" s="14">
        <v>0</v>
      </c>
      <c r="AR160" s="14">
        <v>0</v>
      </c>
      <c r="AS160" s="14">
        <v>10</v>
      </c>
      <c r="AT160" s="14">
        <v>38</v>
      </c>
    </row>
    <row r="161" spans="1:46">
      <c r="A161" t="s">
        <v>1460</v>
      </c>
      <c r="B161" s="211" t="s">
        <v>419</v>
      </c>
      <c r="C161" s="209">
        <v>6000</v>
      </c>
      <c r="D161" s="16" t="s">
        <v>1461</v>
      </c>
      <c r="E161" s="16">
        <v>41447</v>
      </c>
      <c r="F161" s="16">
        <v>41448</v>
      </c>
      <c r="G161" s="14" t="s">
        <v>1350</v>
      </c>
      <c r="H161" s="14">
        <v>0</v>
      </c>
      <c r="I161" s="14">
        <v>0</v>
      </c>
      <c r="J161" s="14">
        <v>0</v>
      </c>
      <c r="K161">
        <v>0</v>
      </c>
      <c r="L161" s="14">
        <v>0</v>
      </c>
      <c r="M161" s="14">
        <v>0</v>
      </c>
      <c r="N161" s="14">
        <v>2</v>
      </c>
      <c r="O161" s="14">
        <v>80</v>
      </c>
      <c r="P161" s="14">
        <v>2</v>
      </c>
      <c r="Q161" s="14">
        <v>0</v>
      </c>
      <c r="R161" s="14">
        <v>0</v>
      </c>
      <c r="S161" s="14">
        <v>80</v>
      </c>
      <c r="T161" s="14" t="s">
        <v>568</v>
      </c>
      <c r="U161">
        <v>0</v>
      </c>
      <c r="V161" s="14" t="s">
        <v>981</v>
      </c>
      <c r="W161" s="14">
        <v>40</v>
      </c>
      <c r="X161" s="14">
        <v>40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  <c r="AH161" s="14">
        <v>2</v>
      </c>
      <c r="AI161" s="14">
        <v>40</v>
      </c>
      <c r="AJ161" s="14">
        <v>40</v>
      </c>
      <c r="AK161" s="14">
        <v>0</v>
      </c>
      <c r="AL161" s="14">
        <v>0</v>
      </c>
      <c r="AM161" s="14">
        <v>0</v>
      </c>
      <c r="AN161" s="14">
        <v>0</v>
      </c>
      <c r="AO161" s="14">
        <v>0</v>
      </c>
      <c r="AP161" s="14">
        <v>0</v>
      </c>
      <c r="AQ161" s="14">
        <v>0</v>
      </c>
      <c r="AR161" s="14">
        <v>0</v>
      </c>
      <c r="AS161" s="14">
        <v>0</v>
      </c>
      <c r="AT161" s="14">
        <v>2</v>
      </c>
    </row>
    <row r="162" spans="1:46">
      <c r="A162" t="s">
        <v>1462</v>
      </c>
      <c r="B162" s="211" t="s">
        <v>1463</v>
      </c>
      <c r="C162" s="209">
        <v>3200</v>
      </c>
      <c r="D162" s="16" t="s">
        <v>1153</v>
      </c>
      <c r="E162" s="16">
        <v>41306</v>
      </c>
      <c r="F162" s="16">
        <v>41307</v>
      </c>
      <c r="G162" s="14" t="s">
        <v>133</v>
      </c>
      <c r="H162" s="14">
        <v>0</v>
      </c>
      <c r="I162" s="14">
        <v>0</v>
      </c>
      <c r="J162" s="14">
        <v>0</v>
      </c>
      <c r="K162">
        <v>0</v>
      </c>
      <c r="L162" s="14">
        <v>0</v>
      </c>
      <c r="M162" s="14">
        <v>0</v>
      </c>
      <c r="N162" s="14">
        <v>1</v>
      </c>
      <c r="O162" s="14">
        <v>0</v>
      </c>
      <c r="P162" s="14">
        <v>1</v>
      </c>
      <c r="Q162" s="14">
        <v>0</v>
      </c>
      <c r="R162" s="14">
        <v>0</v>
      </c>
      <c r="S162" s="14">
        <v>0</v>
      </c>
      <c r="T162" s="14" t="s">
        <v>568</v>
      </c>
      <c r="U162">
        <v>0</v>
      </c>
      <c r="V162" s="14" t="s">
        <v>981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14">
        <v>1</v>
      </c>
      <c r="AH162" s="14">
        <v>0</v>
      </c>
      <c r="AI162" s="14">
        <v>0</v>
      </c>
      <c r="AJ162" s="14">
        <v>0</v>
      </c>
      <c r="AK162" s="14">
        <v>0</v>
      </c>
      <c r="AL162" s="14">
        <v>0</v>
      </c>
      <c r="AM162" s="14">
        <v>0</v>
      </c>
      <c r="AN162" s="14">
        <v>0</v>
      </c>
      <c r="AO162" s="14">
        <v>0</v>
      </c>
      <c r="AP162" s="14">
        <v>0</v>
      </c>
      <c r="AQ162" s="14">
        <v>0</v>
      </c>
      <c r="AR162" s="14">
        <v>0</v>
      </c>
      <c r="AS162" s="14">
        <v>1</v>
      </c>
      <c r="AT162" s="14">
        <v>0</v>
      </c>
    </row>
    <row r="163" spans="1:46">
      <c r="A163" t="s">
        <v>1464</v>
      </c>
      <c r="B163" s="211" t="s">
        <v>1465</v>
      </c>
      <c r="C163" s="209">
        <v>1860</v>
      </c>
      <c r="D163" s="16" t="s">
        <v>1466</v>
      </c>
      <c r="E163" s="16">
        <v>41377</v>
      </c>
      <c r="F163" s="16">
        <v>41378</v>
      </c>
      <c r="G163" s="14" t="s">
        <v>133</v>
      </c>
      <c r="H163" s="14">
        <v>0</v>
      </c>
      <c r="I163" s="14">
        <v>0</v>
      </c>
      <c r="J163" s="14">
        <v>0</v>
      </c>
      <c r="K163">
        <v>0</v>
      </c>
      <c r="L163" s="14">
        <v>0</v>
      </c>
      <c r="M163" s="14">
        <v>0</v>
      </c>
      <c r="N163" s="14">
        <v>1</v>
      </c>
      <c r="O163" s="14">
        <v>0</v>
      </c>
      <c r="P163" s="14">
        <v>1</v>
      </c>
      <c r="Q163" s="14">
        <v>0</v>
      </c>
      <c r="R163" s="14">
        <v>0</v>
      </c>
      <c r="S163" s="14">
        <v>0</v>
      </c>
      <c r="T163" s="14" t="s">
        <v>568</v>
      </c>
      <c r="U163">
        <v>0</v>
      </c>
      <c r="V163" s="14" t="s">
        <v>981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14">
        <v>1</v>
      </c>
      <c r="AH163" s="14">
        <v>0</v>
      </c>
      <c r="AI163" s="14">
        <v>0</v>
      </c>
      <c r="AJ163" s="14">
        <v>0</v>
      </c>
      <c r="AK163" s="14">
        <v>0</v>
      </c>
      <c r="AL163" s="14">
        <v>0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1</v>
      </c>
      <c r="AT163" s="14">
        <v>0</v>
      </c>
    </row>
    <row r="164" spans="1:46">
      <c r="A164" t="s">
        <v>1467</v>
      </c>
      <c r="B164" s="211" t="s">
        <v>1468</v>
      </c>
      <c r="C164" s="209">
        <v>4012</v>
      </c>
      <c r="D164" s="16" t="s">
        <v>1245</v>
      </c>
      <c r="E164" s="16">
        <v>41404</v>
      </c>
      <c r="F164" s="16">
        <v>41406</v>
      </c>
      <c r="G164" s="14" t="s">
        <v>133</v>
      </c>
      <c r="H164" s="14">
        <v>0</v>
      </c>
      <c r="I164" s="14">
        <v>0</v>
      </c>
      <c r="J164" s="14">
        <v>0</v>
      </c>
      <c r="K164">
        <v>0</v>
      </c>
      <c r="L164" s="14">
        <v>0</v>
      </c>
      <c r="M164" s="14">
        <v>0</v>
      </c>
      <c r="N164" s="14">
        <v>1</v>
      </c>
      <c r="O164" s="14">
        <v>0</v>
      </c>
      <c r="P164" s="14">
        <v>1</v>
      </c>
      <c r="Q164" s="14">
        <v>0</v>
      </c>
      <c r="R164" s="14">
        <v>0</v>
      </c>
      <c r="S164" s="14">
        <v>0</v>
      </c>
      <c r="T164" s="14" t="s">
        <v>568</v>
      </c>
      <c r="U164">
        <v>0</v>
      </c>
      <c r="V164" s="14" t="s">
        <v>981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>
        <v>0</v>
      </c>
      <c r="AF164" s="14">
        <v>0</v>
      </c>
      <c r="AG164" s="14">
        <v>1</v>
      </c>
      <c r="AH164" s="14">
        <v>0</v>
      </c>
      <c r="AI164" s="14">
        <v>0</v>
      </c>
      <c r="AJ164" s="14">
        <v>0</v>
      </c>
      <c r="AK164" s="14">
        <v>0</v>
      </c>
      <c r="AL164" s="14">
        <v>0</v>
      </c>
      <c r="AM164" s="14">
        <v>0</v>
      </c>
      <c r="AN164" s="14">
        <v>0</v>
      </c>
      <c r="AO164" s="14">
        <v>0</v>
      </c>
      <c r="AP164" s="14">
        <v>0</v>
      </c>
      <c r="AQ164" s="14">
        <v>0</v>
      </c>
      <c r="AR164" s="14">
        <v>0</v>
      </c>
      <c r="AS164" s="14">
        <v>1</v>
      </c>
      <c r="AT164" s="14">
        <v>0</v>
      </c>
    </row>
    <row r="165" spans="1:46">
      <c r="A165" t="s">
        <v>1469</v>
      </c>
      <c r="B165" s="211" t="s">
        <v>1470</v>
      </c>
      <c r="C165" s="209">
        <v>4000</v>
      </c>
      <c r="D165" s="16" t="s">
        <v>1471</v>
      </c>
      <c r="E165" s="16">
        <v>41438</v>
      </c>
      <c r="F165" s="16">
        <v>41440</v>
      </c>
      <c r="G165" s="14" t="s">
        <v>133</v>
      </c>
      <c r="H165" s="14">
        <v>0</v>
      </c>
      <c r="I165" s="14">
        <v>0</v>
      </c>
      <c r="J165" s="14">
        <v>0</v>
      </c>
      <c r="K165">
        <v>0</v>
      </c>
      <c r="L165" s="14">
        <v>0</v>
      </c>
      <c r="M165" s="14">
        <v>0</v>
      </c>
      <c r="N165" s="14">
        <v>1</v>
      </c>
      <c r="O165" s="14">
        <v>3</v>
      </c>
      <c r="P165" s="14">
        <v>1</v>
      </c>
      <c r="Q165" s="14">
        <v>0</v>
      </c>
      <c r="R165" s="14">
        <v>0</v>
      </c>
      <c r="S165" s="14">
        <v>3</v>
      </c>
      <c r="T165" s="14" t="s">
        <v>568</v>
      </c>
      <c r="U165">
        <v>0</v>
      </c>
      <c r="V165" s="14" t="s">
        <v>981</v>
      </c>
      <c r="W165" s="14">
        <v>3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1</v>
      </c>
      <c r="AH165" s="14">
        <v>0</v>
      </c>
      <c r="AI165" s="14">
        <v>3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0</v>
      </c>
      <c r="AS165" s="14">
        <v>1</v>
      </c>
      <c r="AT165" s="14">
        <v>0</v>
      </c>
    </row>
    <row r="166" spans="1:46">
      <c r="A166" t="s">
        <v>1472</v>
      </c>
      <c r="B166" s="211" t="s">
        <v>1473</v>
      </c>
      <c r="C166" s="209">
        <v>1430</v>
      </c>
      <c r="D166" s="16" t="s">
        <v>1474</v>
      </c>
      <c r="E166" s="16">
        <v>41552</v>
      </c>
      <c r="F166" s="16">
        <v>41553</v>
      </c>
      <c r="G166" s="14" t="s">
        <v>133</v>
      </c>
      <c r="H166" s="14">
        <v>0</v>
      </c>
      <c r="I166" s="14">
        <v>0</v>
      </c>
      <c r="J166" s="14">
        <v>0</v>
      </c>
      <c r="K166">
        <v>0</v>
      </c>
      <c r="L166" s="14">
        <v>0</v>
      </c>
      <c r="M166" s="14">
        <v>0</v>
      </c>
      <c r="N166" s="14">
        <v>1</v>
      </c>
      <c r="O166" s="14">
        <v>0</v>
      </c>
      <c r="P166" s="14">
        <v>1</v>
      </c>
      <c r="Q166" s="14">
        <v>0</v>
      </c>
      <c r="R166" s="14">
        <v>0</v>
      </c>
      <c r="S166" s="14">
        <v>0</v>
      </c>
      <c r="T166" s="14" t="s">
        <v>568</v>
      </c>
      <c r="U166">
        <v>0</v>
      </c>
      <c r="V166" s="14" t="s">
        <v>981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1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>
        <v>0</v>
      </c>
      <c r="AQ166" s="14">
        <v>0</v>
      </c>
      <c r="AR166" s="14">
        <v>0</v>
      </c>
      <c r="AS166" s="14">
        <v>1</v>
      </c>
      <c r="AT166" s="14">
        <v>0</v>
      </c>
    </row>
    <row r="167" spans="1:46">
      <c r="A167" t="s">
        <v>1475</v>
      </c>
      <c r="B167" s="211" t="s">
        <v>1476</v>
      </c>
      <c r="C167" s="209">
        <v>2000</v>
      </c>
      <c r="D167" s="16" t="s">
        <v>1477</v>
      </c>
      <c r="E167" s="16">
        <v>41534</v>
      </c>
      <c r="F167" s="16">
        <v>41536</v>
      </c>
      <c r="G167" s="14" t="s">
        <v>133</v>
      </c>
      <c r="H167" s="14">
        <v>0</v>
      </c>
      <c r="I167" s="14">
        <v>0</v>
      </c>
      <c r="J167" s="14">
        <v>0</v>
      </c>
      <c r="K167">
        <v>0</v>
      </c>
      <c r="L167" s="14">
        <v>0</v>
      </c>
      <c r="M167" s="14">
        <v>0</v>
      </c>
      <c r="N167" s="14">
        <v>0</v>
      </c>
      <c r="O167" s="14">
        <v>3</v>
      </c>
      <c r="P167" s="14">
        <v>0</v>
      </c>
      <c r="Q167" s="14">
        <v>0</v>
      </c>
      <c r="R167" s="14">
        <v>0</v>
      </c>
      <c r="S167" s="14">
        <v>3</v>
      </c>
      <c r="T167" s="14" t="s">
        <v>568</v>
      </c>
      <c r="U167">
        <v>0</v>
      </c>
      <c r="V167" s="14" t="s">
        <v>981</v>
      </c>
      <c r="W167" s="14">
        <v>3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0</v>
      </c>
      <c r="AG167" s="14">
        <v>0</v>
      </c>
      <c r="AH167" s="14">
        <v>0</v>
      </c>
      <c r="AI167" s="14">
        <v>3</v>
      </c>
      <c r="AJ167" s="14">
        <v>0</v>
      </c>
      <c r="AK167" s="14">
        <v>0</v>
      </c>
      <c r="AL167" s="14">
        <v>0</v>
      </c>
      <c r="AM167" s="14">
        <v>0</v>
      </c>
      <c r="AN167" s="14">
        <v>0</v>
      </c>
      <c r="AO167" s="14">
        <v>0</v>
      </c>
      <c r="AP167" s="14">
        <v>0</v>
      </c>
      <c r="AQ167" s="14">
        <v>0</v>
      </c>
      <c r="AR167" s="14">
        <v>0</v>
      </c>
      <c r="AS167" s="14">
        <v>0</v>
      </c>
      <c r="AT167" s="14">
        <v>0</v>
      </c>
    </row>
    <row r="168" spans="1:46">
      <c r="A168" t="s">
        <v>1478</v>
      </c>
      <c r="B168" s="211" t="s">
        <v>1479</v>
      </c>
      <c r="C168" s="209">
        <v>13000</v>
      </c>
      <c r="D168" s="16" t="s">
        <v>1480</v>
      </c>
      <c r="E168" s="16">
        <v>41520</v>
      </c>
      <c r="F168" s="16">
        <v>41524</v>
      </c>
      <c r="G168" s="14" t="s">
        <v>133</v>
      </c>
      <c r="H168" s="14">
        <v>0</v>
      </c>
      <c r="I168" s="14">
        <v>0</v>
      </c>
      <c r="J168" s="14">
        <v>0</v>
      </c>
      <c r="K168">
        <v>0</v>
      </c>
      <c r="L168" s="14">
        <v>0</v>
      </c>
      <c r="M168" s="14">
        <v>0</v>
      </c>
      <c r="N168" s="14">
        <v>1</v>
      </c>
      <c r="O168" s="14">
        <v>4</v>
      </c>
      <c r="P168" s="14">
        <v>1</v>
      </c>
      <c r="Q168" s="14">
        <v>0</v>
      </c>
      <c r="R168" s="14">
        <v>0</v>
      </c>
      <c r="S168" s="14">
        <v>4</v>
      </c>
      <c r="T168" s="14" t="s">
        <v>568</v>
      </c>
      <c r="U168">
        <v>0</v>
      </c>
      <c r="V168" s="14" t="s">
        <v>981</v>
      </c>
      <c r="W168" s="14">
        <v>4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1</v>
      </c>
      <c r="AH168" s="14">
        <v>0</v>
      </c>
      <c r="AI168" s="14">
        <v>4</v>
      </c>
      <c r="AJ168" s="14">
        <v>0</v>
      </c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0</v>
      </c>
      <c r="AS168" s="14">
        <v>1</v>
      </c>
      <c r="AT168" s="14">
        <v>0</v>
      </c>
    </row>
    <row r="169" spans="1:46">
      <c r="A169" t="s">
        <v>1481</v>
      </c>
      <c r="B169" s="211" t="s">
        <v>1482</v>
      </c>
      <c r="C169" s="209">
        <v>1000</v>
      </c>
      <c r="D169" s="16" t="s">
        <v>1483</v>
      </c>
      <c r="E169" s="16">
        <v>41312</v>
      </c>
      <c r="F169" s="16">
        <v>41315</v>
      </c>
      <c r="G169" s="14" t="s">
        <v>133</v>
      </c>
      <c r="H169" s="14">
        <v>0</v>
      </c>
      <c r="I169" s="14">
        <v>0</v>
      </c>
      <c r="J169" s="14">
        <v>0</v>
      </c>
      <c r="K169">
        <v>0</v>
      </c>
      <c r="L169" s="14">
        <v>0</v>
      </c>
      <c r="M169" s="14">
        <v>0</v>
      </c>
      <c r="N169" s="14">
        <v>2</v>
      </c>
      <c r="O169" s="14">
        <v>0</v>
      </c>
      <c r="P169" s="14">
        <v>2</v>
      </c>
      <c r="Q169" s="14">
        <v>0</v>
      </c>
      <c r="R169" s="14">
        <v>0</v>
      </c>
      <c r="S169" s="14">
        <v>0</v>
      </c>
      <c r="T169" s="14" t="s">
        <v>568</v>
      </c>
      <c r="U169">
        <v>0</v>
      </c>
      <c r="V169" s="14" t="s">
        <v>981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2</v>
      </c>
      <c r="AI169" s="14">
        <v>0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0</v>
      </c>
      <c r="AS169" s="14">
        <v>0</v>
      </c>
      <c r="AT169" s="14">
        <v>2</v>
      </c>
    </row>
    <row r="170" spans="1:46">
      <c r="A170" t="s">
        <v>1484</v>
      </c>
      <c r="B170" s="211" t="s">
        <v>1485</v>
      </c>
      <c r="C170" s="209">
        <v>1000</v>
      </c>
      <c r="D170" s="16" t="s">
        <v>1486</v>
      </c>
      <c r="E170" s="16">
        <v>41396</v>
      </c>
      <c r="F170" s="16">
        <v>41399</v>
      </c>
      <c r="G170" s="14" t="s">
        <v>133</v>
      </c>
      <c r="H170" s="14">
        <v>0</v>
      </c>
      <c r="I170" s="14">
        <v>0</v>
      </c>
      <c r="J170" s="14">
        <v>0</v>
      </c>
      <c r="K170">
        <v>0</v>
      </c>
      <c r="L170" s="14">
        <v>0</v>
      </c>
      <c r="M170" s="14">
        <v>0</v>
      </c>
      <c r="N170" s="14">
        <v>2</v>
      </c>
      <c r="O170" s="14">
        <v>0</v>
      </c>
      <c r="P170" s="14">
        <v>2</v>
      </c>
      <c r="Q170" s="14">
        <v>0</v>
      </c>
      <c r="R170" s="14">
        <v>0</v>
      </c>
      <c r="S170" s="14">
        <v>0</v>
      </c>
      <c r="T170" s="14" t="s">
        <v>568</v>
      </c>
      <c r="U170">
        <v>0</v>
      </c>
      <c r="V170" s="14" t="s">
        <v>981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2</v>
      </c>
      <c r="AI170" s="14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  <c r="AP170" s="14">
        <v>0</v>
      </c>
      <c r="AQ170" s="14">
        <v>0</v>
      </c>
      <c r="AR170" s="14">
        <v>0</v>
      </c>
      <c r="AS170" s="14">
        <v>0</v>
      </c>
      <c r="AT170" s="14">
        <v>2</v>
      </c>
    </row>
    <row r="171" spans="1:46">
      <c r="A171" t="s">
        <v>1487</v>
      </c>
      <c r="B171" s="211" t="s">
        <v>1488</v>
      </c>
      <c r="C171" s="209">
        <v>3000</v>
      </c>
      <c r="D171" s="16" t="s">
        <v>1489</v>
      </c>
      <c r="E171" s="16">
        <v>41436</v>
      </c>
      <c r="F171" s="16">
        <v>41440</v>
      </c>
      <c r="G171" s="14" t="s">
        <v>133</v>
      </c>
      <c r="H171" s="14">
        <v>0</v>
      </c>
      <c r="I171" s="14">
        <v>0</v>
      </c>
      <c r="J171" s="14">
        <v>0</v>
      </c>
      <c r="K171">
        <v>0</v>
      </c>
      <c r="L171" s="14">
        <v>0</v>
      </c>
      <c r="M171" s="14">
        <v>0</v>
      </c>
      <c r="N171" s="14">
        <v>0</v>
      </c>
      <c r="O171" s="14">
        <v>2</v>
      </c>
      <c r="P171" s="14">
        <v>0</v>
      </c>
      <c r="Q171" s="14">
        <v>0</v>
      </c>
      <c r="R171" s="14">
        <v>0</v>
      </c>
      <c r="S171" s="14">
        <v>2</v>
      </c>
      <c r="T171" s="14" t="s">
        <v>568</v>
      </c>
      <c r="U171">
        <v>0</v>
      </c>
      <c r="V171" s="14" t="s">
        <v>981</v>
      </c>
      <c r="W171" s="14">
        <v>0</v>
      </c>
      <c r="X171" s="14">
        <v>2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14">
        <v>0</v>
      </c>
      <c r="AH171" s="14">
        <v>0</v>
      </c>
      <c r="AI171" s="14">
        <v>0</v>
      </c>
      <c r="AJ171" s="14">
        <v>2</v>
      </c>
      <c r="AK171" s="14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0</v>
      </c>
      <c r="AS171" s="14">
        <v>0</v>
      </c>
      <c r="AT171" s="14">
        <v>0</v>
      </c>
    </row>
    <row r="172" spans="1:46">
      <c r="A172" t="s">
        <v>1490</v>
      </c>
      <c r="B172" s="211" t="s">
        <v>1491</v>
      </c>
      <c r="C172" s="209">
        <v>3000</v>
      </c>
      <c r="D172" s="16" t="s">
        <v>1492</v>
      </c>
      <c r="E172" s="16">
        <v>41491</v>
      </c>
      <c r="F172" s="16">
        <v>41495</v>
      </c>
      <c r="G172" s="14" t="s">
        <v>133</v>
      </c>
      <c r="H172" s="14">
        <v>0</v>
      </c>
      <c r="I172" s="14">
        <v>0</v>
      </c>
      <c r="J172" s="14">
        <v>0</v>
      </c>
      <c r="K172">
        <v>0</v>
      </c>
      <c r="L172" s="14">
        <v>0</v>
      </c>
      <c r="M172" s="14">
        <v>0</v>
      </c>
      <c r="N172" s="14">
        <v>0</v>
      </c>
      <c r="O172" s="14">
        <v>2</v>
      </c>
      <c r="P172" s="14">
        <v>0</v>
      </c>
      <c r="Q172" s="14">
        <v>0</v>
      </c>
      <c r="R172" s="14">
        <v>0</v>
      </c>
      <c r="S172" s="14">
        <v>2</v>
      </c>
      <c r="T172" s="14" t="s">
        <v>568</v>
      </c>
      <c r="U172">
        <v>0</v>
      </c>
      <c r="V172" s="14" t="s">
        <v>981</v>
      </c>
      <c r="W172" s="14">
        <v>0</v>
      </c>
      <c r="X172" s="14">
        <v>2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2</v>
      </c>
      <c r="AK172" s="14">
        <v>0</v>
      </c>
      <c r="AL172" s="14">
        <v>0</v>
      </c>
      <c r="AM172" s="14">
        <v>0</v>
      </c>
      <c r="AN172" s="14">
        <v>0</v>
      </c>
      <c r="AO172" s="14">
        <v>0</v>
      </c>
      <c r="AP172" s="14">
        <v>0</v>
      </c>
      <c r="AQ172" s="14">
        <v>0</v>
      </c>
      <c r="AR172" s="14">
        <v>0</v>
      </c>
      <c r="AS172" s="14">
        <v>0</v>
      </c>
      <c r="AT172" s="14">
        <v>0</v>
      </c>
    </row>
    <row r="173" spans="1:46">
      <c r="A173" t="s">
        <v>1493</v>
      </c>
      <c r="B173" s="211" t="s">
        <v>1494</v>
      </c>
      <c r="C173" s="209">
        <v>15000</v>
      </c>
      <c r="D173" s="16" t="s">
        <v>1495</v>
      </c>
      <c r="E173" s="16">
        <v>41518</v>
      </c>
      <c r="F173" s="16">
        <v>41524</v>
      </c>
      <c r="G173" s="14" t="s">
        <v>133</v>
      </c>
      <c r="H173" s="14">
        <v>0</v>
      </c>
      <c r="I173" s="14">
        <v>0</v>
      </c>
      <c r="J173" s="14">
        <v>0</v>
      </c>
      <c r="K173">
        <v>0</v>
      </c>
      <c r="L173" s="14">
        <v>0</v>
      </c>
      <c r="M173" s="14">
        <v>0</v>
      </c>
      <c r="N173" s="14">
        <v>1</v>
      </c>
      <c r="O173" s="14">
        <v>6</v>
      </c>
      <c r="P173" s="14">
        <v>1</v>
      </c>
      <c r="Q173" s="14">
        <v>0</v>
      </c>
      <c r="R173" s="14">
        <v>0</v>
      </c>
      <c r="S173" s="14">
        <v>6</v>
      </c>
      <c r="T173" s="14" t="s">
        <v>568</v>
      </c>
      <c r="U173">
        <v>0</v>
      </c>
      <c r="V173" s="14" t="s">
        <v>981</v>
      </c>
      <c r="W173" s="14">
        <v>0</v>
      </c>
      <c r="X173" s="14">
        <v>6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1</v>
      </c>
      <c r="AI173" s="14">
        <v>0</v>
      </c>
      <c r="AJ173" s="14">
        <v>6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1</v>
      </c>
    </row>
    <row r="174" spans="1:46">
      <c r="A174" t="s">
        <v>1496</v>
      </c>
      <c r="B174" s="211" t="s">
        <v>1497</v>
      </c>
      <c r="C174" s="209">
        <v>65000</v>
      </c>
      <c r="D174" s="16" t="s">
        <v>1119</v>
      </c>
      <c r="E174" s="16">
        <v>41606</v>
      </c>
      <c r="F174" s="16">
        <v>41609</v>
      </c>
      <c r="G174" s="14" t="s">
        <v>133</v>
      </c>
      <c r="H174" s="14">
        <v>0</v>
      </c>
      <c r="I174" s="14">
        <v>0</v>
      </c>
      <c r="J174" s="14">
        <v>0</v>
      </c>
      <c r="K174">
        <v>0</v>
      </c>
      <c r="L174" s="14">
        <v>0</v>
      </c>
      <c r="M174" s="14">
        <v>0</v>
      </c>
      <c r="N174" s="14">
        <v>1</v>
      </c>
      <c r="O174" s="14">
        <v>60</v>
      </c>
      <c r="P174" s="14">
        <v>1</v>
      </c>
      <c r="Q174" s="14">
        <v>0</v>
      </c>
      <c r="R174" s="14">
        <v>0</v>
      </c>
      <c r="S174" s="14">
        <v>60</v>
      </c>
      <c r="T174" s="14" t="s">
        <v>568</v>
      </c>
      <c r="U174">
        <v>0</v>
      </c>
      <c r="V174" s="14" t="s">
        <v>981</v>
      </c>
      <c r="W174" s="14">
        <v>0</v>
      </c>
      <c r="X174" s="14">
        <v>60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1</v>
      </c>
      <c r="AI174" s="14">
        <v>0</v>
      </c>
      <c r="AJ174" s="14">
        <v>60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0</v>
      </c>
      <c r="AS174" s="14">
        <v>0</v>
      </c>
      <c r="AT174" s="14">
        <v>1</v>
      </c>
    </row>
    <row r="175" spans="1:46">
      <c r="A175" t="s">
        <v>1498</v>
      </c>
      <c r="B175" s="211" t="s">
        <v>490</v>
      </c>
      <c r="C175" s="209">
        <v>6000</v>
      </c>
      <c r="D175" s="16" t="s">
        <v>1174</v>
      </c>
      <c r="E175" s="16">
        <v>41609</v>
      </c>
      <c r="F175" s="16">
        <v>41611</v>
      </c>
      <c r="G175" s="14" t="s">
        <v>133</v>
      </c>
      <c r="H175" s="14">
        <v>0</v>
      </c>
      <c r="I175" s="14">
        <v>0</v>
      </c>
      <c r="J175" s="14">
        <v>0</v>
      </c>
      <c r="K175">
        <v>0</v>
      </c>
      <c r="L175" s="14">
        <v>0</v>
      </c>
      <c r="M175" s="14">
        <v>0</v>
      </c>
      <c r="N175" s="14">
        <v>0</v>
      </c>
      <c r="O175" s="14">
        <v>4</v>
      </c>
      <c r="P175" s="14">
        <v>0</v>
      </c>
      <c r="Q175" s="14">
        <v>0</v>
      </c>
      <c r="R175" s="14">
        <v>0</v>
      </c>
      <c r="S175" s="14">
        <v>4</v>
      </c>
      <c r="T175" s="14" t="s">
        <v>568</v>
      </c>
      <c r="U175">
        <v>0</v>
      </c>
      <c r="V175" s="14" t="s">
        <v>981</v>
      </c>
      <c r="W175" s="14">
        <v>0</v>
      </c>
      <c r="X175" s="14">
        <v>4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4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>
        <v>0</v>
      </c>
      <c r="AS175" s="14">
        <v>0</v>
      </c>
      <c r="AT175" s="14">
        <v>0</v>
      </c>
    </row>
    <row r="176" spans="1:46">
      <c r="A176"/>
      <c r="B176" s="211"/>
      <c r="C176" s="209"/>
      <c r="D176" s="16"/>
      <c r="E176" s="16"/>
      <c r="F176" s="16"/>
    </row>
    <row r="177" spans="3:6">
      <c r="C177" s="209"/>
      <c r="E177" s="16"/>
      <c r="F177" s="16"/>
    </row>
    <row r="178" spans="3:6">
      <c r="C178" s="209"/>
      <c r="E178" s="16"/>
      <c r="F178" s="16"/>
    </row>
    <row r="179" spans="3:6">
      <c r="C179" s="209"/>
      <c r="E179" s="16"/>
      <c r="F179" s="16"/>
    </row>
    <row r="180" spans="3:6">
      <c r="C180" s="209"/>
      <c r="E180" s="16"/>
      <c r="F180" s="16"/>
    </row>
    <row r="181" spans="3:6">
      <c r="C181" s="209"/>
      <c r="E181" s="16"/>
      <c r="F181" s="16"/>
    </row>
    <row r="182" spans="3:6">
      <c r="C182" s="209"/>
      <c r="E182" s="16"/>
      <c r="F182" s="16"/>
    </row>
    <row r="183" spans="3:6">
      <c r="C183" s="209"/>
      <c r="E183" s="16"/>
      <c r="F183" s="16"/>
    </row>
  </sheetData>
  <sheetProtection password="D86B" sheet="1" objects="1" scenarios="1"/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Hoja8"/>
  <dimension ref="A1:AS184"/>
  <sheetViews>
    <sheetView workbookViewId="0">
      <selection activeCell="C2" sqref="C2"/>
    </sheetView>
  </sheetViews>
  <sheetFormatPr baseColWidth="10" defaultRowHeight="12.75"/>
  <cols>
    <col min="2" max="2" width="47.7109375" bestFit="1" customWidth="1"/>
    <col min="3" max="3" width="35.7109375" bestFit="1" customWidth="1"/>
  </cols>
  <sheetData>
    <row r="1" spans="1:45">
      <c r="A1" t="s">
        <v>150</v>
      </c>
      <c r="B1" t="s">
        <v>25</v>
      </c>
      <c r="C1" t="s">
        <v>26</v>
      </c>
      <c r="D1" t="s">
        <v>151</v>
      </c>
      <c r="E1" t="s">
        <v>152</v>
      </c>
      <c r="F1" t="s">
        <v>526</v>
      </c>
      <c r="G1" t="s">
        <v>527</v>
      </c>
      <c r="H1" t="s">
        <v>528</v>
      </c>
      <c r="I1" t="s">
        <v>529</v>
      </c>
      <c r="J1" t="s">
        <v>530</v>
      </c>
      <c r="K1" t="s">
        <v>531</v>
      </c>
      <c r="L1" t="s">
        <v>532</v>
      </c>
      <c r="M1" t="s">
        <v>533</v>
      </c>
      <c r="N1" t="s">
        <v>534</v>
      </c>
      <c r="O1" t="s">
        <v>535</v>
      </c>
      <c r="P1" t="s">
        <v>536</v>
      </c>
      <c r="Q1" t="s">
        <v>537</v>
      </c>
      <c r="R1" t="s">
        <v>538</v>
      </c>
      <c r="S1" t="s">
        <v>539</v>
      </c>
      <c r="T1" t="s">
        <v>540</v>
      </c>
      <c r="U1" t="s">
        <v>37</v>
      </c>
      <c r="V1" t="s">
        <v>541</v>
      </c>
      <c r="W1" t="s">
        <v>542</v>
      </c>
      <c r="X1" t="s">
        <v>543</v>
      </c>
      <c r="Y1" t="s">
        <v>544</v>
      </c>
      <c r="Z1" t="s">
        <v>545</v>
      </c>
      <c r="AA1" t="s">
        <v>546</v>
      </c>
      <c r="AB1" t="s">
        <v>547</v>
      </c>
      <c r="AC1" t="s">
        <v>548</v>
      </c>
      <c r="AD1" t="s">
        <v>549</v>
      </c>
      <c r="AE1" t="s">
        <v>550</v>
      </c>
      <c r="AF1" t="s">
        <v>551</v>
      </c>
      <c r="AG1" t="s">
        <v>552</v>
      </c>
      <c r="AH1" t="s">
        <v>553</v>
      </c>
      <c r="AI1" t="s">
        <v>554</v>
      </c>
      <c r="AJ1" t="s">
        <v>555</v>
      </c>
      <c r="AK1" t="s">
        <v>556</v>
      </c>
      <c r="AL1" t="s">
        <v>557</v>
      </c>
      <c r="AM1" t="s">
        <v>558</v>
      </c>
      <c r="AN1" t="s">
        <v>559</v>
      </c>
      <c r="AO1" t="s">
        <v>560</v>
      </c>
      <c r="AP1" t="s">
        <v>561</v>
      </c>
      <c r="AQ1" t="s">
        <v>562</v>
      </c>
      <c r="AR1" t="s">
        <v>563</v>
      </c>
      <c r="AS1" t="s">
        <v>564</v>
      </c>
    </row>
    <row r="2" spans="1:45">
      <c r="A2" t="s">
        <v>565</v>
      </c>
      <c r="B2" t="s">
        <v>566</v>
      </c>
      <c r="C2" t="s">
        <v>567</v>
      </c>
      <c r="D2" s="16">
        <v>40933</v>
      </c>
      <c r="E2" s="16">
        <v>40935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1</v>
      </c>
      <c r="O2">
        <v>0</v>
      </c>
      <c r="P2">
        <v>0</v>
      </c>
      <c r="Q2">
        <v>6</v>
      </c>
      <c r="R2" t="s">
        <v>568</v>
      </c>
      <c r="S2">
        <v>0</v>
      </c>
      <c r="T2" s="3">
        <v>9000</v>
      </c>
      <c r="U2" t="s">
        <v>569</v>
      </c>
      <c r="V2">
        <v>0</v>
      </c>
      <c r="W2">
        <v>6</v>
      </c>
      <c r="X2">
        <v>0</v>
      </c>
      <c r="Y2">
        <v>1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1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</row>
    <row r="3" spans="1:45">
      <c r="A3" t="s">
        <v>570</v>
      </c>
      <c r="B3" t="s">
        <v>571</v>
      </c>
      <c r="C3" t="s">
        <v>572</v>
      </c>
      <c r="D3" s="16">
        <v>40941</v>
      </c>
      <c r="E3" s="16">
        <v>40944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1</v>
      </c>
      <c r="O3">
        <v>0</v>
      </c>
      <c r="P3">
        <v>0</v>
      </c>
      <c r="Q3">
        <v>8</v>
      </c>
      <c r="R3" t="s">
        <v>568</v>
      </c>
      <c r="S3">
        <v>0</v>
      </c>
      <c r="T3" s="3">
        <v>7500</v>
      </c>
      <c r="U3" t="s">
        <v>569</v>
      </c>
      <c r="V3">
        <v>0</v>
      </c>
      <c r="W3">
        <v>8</v>
      </c>
      <c r="X3">
        <v>0</v>
      </c>
      <c r="Y3">
        <v>1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1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</row>
    <row r="4" spans="1:45">
      <c r="A4" t="s">
        <v>573</v>
      </c>
      <c r="B4" t="s">
        <v>574</v>
      </c>
      <c r="C4" t="s">
        <v>575</v>
      </c>
      <c r="D4" s="16">
        <v>40950</v>
      </c>
      <c r="E4" s="16">
        <v>40951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2</v>
      </c>
      <c r="O4">
        <v>0</v>
      </c>
      <c r="P4">
        <v>0</v>
      </c>
      <c r="Q4">
        <v>12</v>
      </c>
      <c r="R4" t="s">
        <v>568</v>
      </c>
      <c r="S4">
        <v>0</v>
      </c>
      <c r="T4" s="3">
        <v>7500</v>
      </c>
      <c r="U4" t="s">
        <v>569</v>
      </c>
      <c r="V4">
        <v>0</v>
      </c>
      <c r="W4">
        <v>12</v>
      </c>
      <c r="X4">
        <v>0</v>
      </c>
      <c r="Y4">
        <v>1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2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</row>
    <row r="5" spans="1:45">
      <c r="A5" t="s">
        <v>576</v>
      </c>
      <c r="B5" t="s">
        <v>577</v>
      </c>
      <c r="C5" t="s">
        <v>578</v>
      </c>
      <c r="D5" s="16">
        <v>40954</v>
      </c>
      <c r="E5" s="16">
        <v>40957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3</v>
      </c>
      <c r="R5" t="s">
        <v>568</v>
      </c>
      <c r="S5">
        <v>0</v>
      </c>
      <c r="T5" s="3">
        <v>6000</v>
      </c>
      <c r="U5" t="s">
        <v>569</v>
      </c>
      <c r="V5">
        <v>0</v>
      </c>
      <c r="W5">
        <v>3</v>
      </c>
      <c r="X5">
        <v>0</v>
      </c>
      <c r="Y5">
        <v>1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</row>
    <row r="6" spans="1:45">
      <c r="A6" t="s">
        <v>579</v>
      </c>
      <c r="B6" t="s">
        <v>580</v>
      </c>
      <c r="C6" t="s">
        <v>581</v>
      </c>
      <c r="D6" s="16">
        <v>40968</v>
      </c>
      <c r="E6" s="16">
        <v>40972</v>
      </c>
      <c r="F6">
        <v>2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2</v>
      </c>
      <c r="O6">
        <v>0</v>
      </c>
      <c r="P6">
        <v>0</v>
      </c>
      <c r="Q6">
        <v>8</v>
      </c>
      <c r="R6" t="s">
        <v>568</v>
      </c>
      <c r="S6">
        <v>0</v>
      </c>
      <c r="T6" s="3">
        <v>15000</v>
      </c>
      <c r="U6" t="s">
        <v>569</v>
      </c>
      <c r="V6">
        <v>0</v>
      </c>
      <c r="W6">
        <v>8</v>
      </c>
      <c r="X6">
        <v>0</v>
      </c>
      <c r="Y6">
        <v>2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2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</row>
    <row r="7" spans="1:45">
      <c r="A7" t="s">
        <v>582</v>
      </c>
      <c r="B7" t="s">
        <v>583</v>
      </c>
      <c r="C7" t="s">
        <v>94</v>
      </c>
      <c r="D7" s="16">
        <v>40969</v>
      </c>
      <c r="E7" s="16">
        <v>40972</v>
      </c>
      <c r="F7">
        <v>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2</v>
      </c>
      <c r="O7">
        <v>0</v>
      </c>
      <c r="P7">
        <v>0</v>
      </c>
      <c r="Q7">
        <v>12</v>
      </c>
      <c r="R7" t="s">
        <v>568</v>
      </c>
      <c r="S7">
        <v>0</v>
      </c>
      <c r="T7" s="3">
        <v>45000</v>
      </c>
      <c r="U7" t="s">
        <v>569</v>
      </c>
      <c r="V7">
        <v>0</v>
      </c>
      <c r="W7">
        <v>12</v>
      </c>
      <c r="X7">
        <v>0</v>
      </c>
      <c r="Y7">
        <v>4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2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</row>
    <row r="8" spans="1:45">
      <c r="A8" t="s">
        <v>584</v>
      </c>
      <c r="B8" t="s">
        <v>585</v>
      </c>
      <c r="C8" t="s">
        <v>586</v>
      </c>
      <c r="D8" s="16">
        <v>40982</v>
      </c>
      <c r="E8" s="16">
        <v>40985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8</v>
      </c>
      <c r="R8" t="s">
        <v>568</v>
      </c>
      <c r="S8">
        <v>0</v>
      </c>
      <c r="T8" s="3">
        <v>5000</v>
      </c>
      <c r="U8" t="s">
        <v>569</v>
      </c>
      <c r="V8">
        <v>0</v>
      </c>
      <c r="W8">
        <v>8</v>
      </c>
      <c r="X8">
        <v>0</v>
      </c>
      <c r="Y8">
        <v>1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1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</row>
    <row r="9" spans="1:45">
      <c r="A9" t="s">
        <v>587</v>
      </c>
      <c r="B9" t="s">
        <v>588</v>
      </c>
      <c r="C9" t="s">
        <v>589</v>
      </c>
      <c r="D9" s="16">
        <v>40990</v>
      </c>
      <c r="E9" s="16">
        <v>40993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4</v>
      </c>
      <c r="R9" t="s">
        <v>568</v>
      </c>
      <c r="S9">
        <v>0</v>
      </c>
      <c r="T9" s="3">
        <v>8000</v>
      </c>
      <c r="U9" t="s">
        <v>569</v>
      </c>
      <c r="V9">
        <v>0</v>
      </c>
      <c r="W9">
        <v>4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1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</row>
    <row r="10" spans="1:45">
      <c r="A10" t="s">
        <v>590</v>
      </c>
      <c r="B10" t="s">
        <v>591</v>
      </c>
      <c r="C10" t="s">
        <v>94</v>
      </c>
      <c r="D10" s="16">
        <v>41000</v>
      </c>
      <c r="E10" s="16">
        <v>41003</v>
      </c>
      <c r="F10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2</v>
      </c>
      <c r="O10">
        <v>0</v>
      </c>
      <c r="P10">
        <v>0</v>
      </c>
      <c r="Q10">
        <v>6</v>
      </c>
      <c r="R10" t="s">
        <v>568</v>
      </c>
      <c r="S10">
        <v>0</v>
      </c>
      <c r="T10" s="3">
        <v>6000</v>
      </c>
      <c r="U10" t="s">
        <v>569</v>
      </c>
      <c r="V10">
        <v>0</v>
      </c>
      <c r="W10">
        <v>6</v>
      </c>
      <c r="X10">
        <v>0</v>
      </c>
      <c r="Y10">
        <v>2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2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</row>
    <row r="11" spans="1:45">
      <c r="A11" t="s">
        <v>592</v>
      </c>
      <c r="B11" t="s">
        <v>593</v>
      </c>
      <c r="C11" t="s">
        <v>594</v>
      </c>
      <c r="D11" s="16">
        <v>41018</v>
      </c>
      <c r="E11" s="16">
        <v>41021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8</v>
      </c>
      <c r="R11" t="s">
        <v>568</v>
      </c>
      <c r="S11">
        <v>0</v>
      </c>
      <c r="T11" s="3">
        <v>7000</v>
      </c>
      <c r="U11" t="s">
        <v>569</v>
      </c>
      <c r="V11">
        <v>0</v>
      </c>
      <c r="W11">
        <v>8</v>
      </c>
      <c r="X11">
        <v>0</v>
      </c>
      <c r="Y11">
        <v>1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1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</row>
    <row r="12" spans="1:45">
      <c r="A12" t="s">
        <v>595</v>
      </c>
      <c r="B12" t="s">
        <v>596</v>
      </c>
      <c r="C12" t="s">
        <v>597</v>
      </c>
      <c r="D12" s="16">
        <v>41033</v>
      </c>
      <c r="E12" s="16">
        <v>41035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4</v>
      </c>
      <c r="R12" t="s">
        <v>568</v>
      </c>
      <c r="S12">
        <v>0</v>
      </c>
      <c r="T12">
        <v>0</v>
      </c>
      <c r="U12" t="s">
        <v>569</v>
      </c>
      <c r="V12">
        <v>0</v>
      </c>
      <c r="W12">
        <v>4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</row>
    <row r="13" spans="1:45">
      <c r="A13" t="s">
        <v>598</v>
      </c>
      <c r="B13" t="s">
        <v>599</v>
      </c>
      <c r="C13" t="s">
        <v>94</v>
      </c>
      <c r="D13" s="16">
        <v>41046</v>
      </c>
      <c r="E13" s="16">
        <v>41049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8</v>
      </c>
      <c r="R13" t="s">
        <v>568</v>
      </c>
      <c r="S13">
        <v>0</v>
      </c>
      <c r="T13" s="3">
        <v>6000</v>
      </c>
      <c r="U13" t="s">
        <v>569</v>
      </c>
      <c r="V13">
        <v>0</v>
      </c>
      <c r="W13">
        <v>8</v>
      </c>
      <c r="X13">
        <v>0</v>
      </c>
      <c r="Y13">
        <v>1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</row>
    <row r="14" spans="1:45">
      <c r="A14" t="s">
        <v>600</v>
      </c>
      <c r="B14" t="s">
        <v>601</v>
      </c>
      <c r="C14" t="s">
        <v>602</v>
      </c>
      <c r="D14" s="16">
        <v>41068</v>
      </c>
      <c r="E14" s="16">
        <v>41070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4</v>
      </c>
      <c r="R14" t="s">
        <v>568</v>
      </c>
      <c r="S14">
        <v>0</v>
      </c>
      <c r="T14" s="3">
        <v>5000</v>
      </c>
      <c r="U14" t="s">
        <v>569</v>
      </c>
      <c r="V14">
        <v>0</v>
      </c>
      <c r="W14">
        <v>4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</row>
    <row r="15" spans="1:45">
      <c r="A15" t="s">
        <v>603</v>
      </c>
      <c r="B15" t="s">
        <v>604</v>
      </c>
      <c r="C15" t="s">
        <v>605</v>
      </c>
      <c r="D15" s="16">
        <v>41078</v>
      </c>
      <c r="E15" s="16">
        <v>41083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0</v>
      </c>
      <c r="P15">
        <v>0</v>
      </c>
      <c r="Q15">
        <v>4</v>
      </c>
      <c r="R15" t="s">
        <v>568</v>
      </c>
      <c r="S15">
        <v>0</v>
      </c>
      <c r="T15" s="3">
        <v>12000</v>
      </c>
      <c r="U15" t="s">
        <v>569</v>
      </c>
      <c r="V15">
        <v>0</v>
      </c>
      <c r="W15">
        <v>4</v>
      </c>
      <c r="X15">
        <v>0</v>
      </c>
      <c r="Y15">
        <v>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</row>
    <row r="16" spans="1:45">
      <c r="A16" t="s">
        <v>606</v>
      </c>
      <c r="B16" t="s">
        <v>607</v>
      </c>
      <c r="C16" t="s">
        <v>608</v>
      </c>
      <c r="D16" s="16">
        <v>41088</v>
      </c>
      <c r="E16" s="16">
        <v>41091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4</v>
      </c>
      <c r="R16" t="s">
        <v>568</v>
      </c>
      <c r="S16">
        <v>0</v>
      </c>
      <c r="T16" s="3">
        <v>12000</v>
      </c>
      <c r="U16" t="s">
        <v>569</v>
      </c>
      <c r="V16">
        <v>0</v>
      </c>
      <c r="W16">
        <v>4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</row>
    <row r="17" spans="1:45">
      <c r="A17" t="s">
        <v>609</v>
      </c>
      <c r="B17" t="s">
        <v>610</v>
      </c>
      <c r="C17" t="s">
        <v>94</v>
      </c>
      <c r="D17" s="16">
        <v>41061</v>
      </c>
      <c r="E17" s="16">
        <v>41064</v>
      </c>
      <c r="F17">
        <v>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2</v>
      </c>
      <c r="O17">
        <v>0</v>
      </c>
      <c r="P17">
        <v>0</v>
      </c>
      <c r="Q17">
        <v>7</v>
      </c>
      <c r="R17" t="s">
        <v>568</v>
      </c>
      <c r="S17">
        <v>0</v>
      </c>
      <c r="T17" s="3">
        <v>45000</v>
      </c>
      <c r="U17" t="s">
        <v>569</v>
      </c>
      <c r="V17">
        <v>0</v>
      </c>
      <c r="W17">
        <v>7</v>
      </c>
      <c r="X17">
        <v>0</v>
      </c>
      <c r="Y17">
        <v>3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</row>
    <row r="18" spans="1:45">
      <c r="A18" t="s">
        <v>611</v>
      </c>
      <c r="B18" t="s">
        <v>612</v>
      </c>
      <c r="C18" t="s">
        <v>613</v>
      </c>
      <c r="D18" s="16">
        <v>41094</v>
      </c>
      <c r="E18" s="16">
        <v>41097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5</v>
      </c>
      <c r="R18" t="s">
        <v>568</v>
      </c>
      <c r="S18">
        <v>0</v>
      </c>
      <c r="T18">
        <v>0</v>
      </c>
      <c r="U18" t="s">
        <v>569</v>
      </c>
      <c r="V18">
        <v>0</v>
      </c>
      <c r="W18">
        <v>5</v>
      </c>
      <c r="X18">
        <v>0</v>
      </c>
      <c r="Y18">
        <v>1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1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</row>
    <row r="19" spans="1:45">
      <c r="A19" t="s">
        <v>614</v>
      </c>
      <c r="B19" t="s">
        <v>615</v>
      </c>
      <c r="C19" t="s">
        <v>616</v>
      </c>
      <c r="D19" s="16">
        <v>41095</v>
      </c>
      <c r="E19" s="16">
        <v>41098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0</v>
      </c>
      <c r="Q19">
        <v>6</v>
      </c>
      <c r="R19" t="s">
        <v>568</v>
      </c>
      <c r="S19">
        <v>0</v>
      </c>
      <c r="T19">
        <v>0</v>
      </c>
      <c r="U19" t="s">
        <v>569</v>
      </c>
      <c r="V19">
        <v>0</v>
      </c>
      <c r="W19">
        <v>6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</row>
    <row r="20" spans="1:45">
      <c r="A20" t="s">
        <v>617</v>
      </c>
      <c r="B20" t="s">
        <v>618</v>
      </c>
      <c r="C20" t="s">
        <v>619</v>
      </c>
      <c r="D20" s="16">
        <v>41100</v>
      </c>
      <c r="E20" s="16">
        <v>41104</v>
      </c>
      <c r="F20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2</v>
      </c>
      <c r="O20">
        <v>0</v>
      </c>
      <c r="P20">
        <v>0</v>
      </c>
      <c r="Q20">
        <v>6</v>
      </c>
      <c r="R20" t="s">
        <v>568</v>
      </c>
      <c r="S20">
        <v>0</v>
      </c>
      <c r="T20" s="3">
        <v>18000</v>
      </c>
      <c r="U20" t="s">
        <v>569</v>
      </c>
      <c r="V20">
        <v>0</v>
      </c>
      <c r="W20">
        <v>6</v>
      </c>
      <c r="X20">
        <v>0</v>
      </c>
      <c r="Y20">
        <v>1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2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</row>
    <row r="21" spans="1:45">
      <c r="A21" t="s">
        <v>620</v>
      </c>
      <c r="B21" t="s">
        <v>621</v>
      </c>
      <c r="C21" t="s">
        <v>622</v>
      </c>
      <c r="D21" s="16">
        <v>41102</v>
      </c>
      <c r="E21" s="16">
        <v>41105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1</v>
      </c>
      <c r="O21">
        <v>0</v>
      </c>
      <c r="P21">
        <v>0</v>
      </c>
      <c r="Q21">
        <v>6</v>
      </c>
      <c r="R21" t="s">
        <v>568</v>
      </c>
      <c r="S21">
        <v>0</v>
      </c>
      <c r="T21" s="3">
        <v>3000</v>
      </c>
      <c r="U21" t="s">
        <v>569</v>
      </c>
      <c r="V21">
        <v>0</v>
      </c>
      <c r="W21">
        <v>6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1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</row>
    <row r="22" spans="1:45">
      <c r="A22" t="s">
        <v>623</v>
      </c>
      <c r="B22" t="s">
        <v>624</v>
      </c>
      <c r="C22" t="s">
        <v>625</v>
      </c>
      <c r="D22" s="16">
        <v>41109</v>
      </c>
      <c r="E22" s="16">
        <v>41112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1</v>
      </c>
      <c r="O22">
        <v>0</v>
      </c>
      <c r="P22">
        <v>0</v>
      </c>
      <c r="Q22">
        <v>6</v>
      </c>
      <c r="R22" t="s">
        <v>568</v>
      </c>
      <c r="S22">
        <v>0</v>
      </c>
      <c r="T22" s="3">
        <v>1500</v>
      </c>
      <c r="U22" t="s">
        <v>569</v>
      </c>
      <c r="V22">
        <v>0</v>
      </c>
      <c r="W22">
        <v>6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</row>
    <row r="23" spans="1:45">
      <c r="A23" t="s">
        <v>626</v>
      </c>
      <c r="B23" t="s">
        <v>627</v>
      </c>
      <c r="C23" t="s">
        <v>628</v>
      </c>
      <c r="D23" s="16">
        <v>41114</v>
      </c>
      <c r="E23" s="16">
        <v>41117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2</v>
      </c>
      <c r="O23">
        <v>0</v>
      </c>
      <c r="P23">
        <v>0</v>
      </c>
      <c r="Q23">
        <v>8</v>
      </c>
      <c r="R23" t="s">
        <v>568</v>
      </c>
      <c r="S23">
        <v>0</v>
      </c>
      <c r="T23" s="3">
        <v>14000</v>
      </c>
      <c r="U23" t="s">
        <v>569</v>
      </c>
      <c r="V23">
        <v>0</v>
      </c>
      <c r="W23">
        <v>8</v>
      </c>
      <c r="X23">
        <v>0</v>
      </c>
      <c r="Y23">
        <v>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2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</row>
    <row r="24" spans="1:45">
      <c r="A24" t="s">
        <v>629</v>
      </c>
      <c r="B24" t="s">
        <v>630</v>
      </c>
      <c r="C24" t="s">
        <v>631</v>
      </c>
      <c r="D24" s="16">
        <v>41114</v>
      </c>
      <c r="E24" s="16">
        <v>41117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2</v>
      </c>
      <c r="O24">
        <v>0</v>
      </c>
      <c r="P24">
        <v>0</v>
      </c>
      <c r="Q24">
        <v>6</v>
      </c>
      <c r="R24" t="s">
        <v>568</v>
      </c>
      <c r="S24">
        <v>0</v>
      </c>
      <c r="T24">
        <v>0</v>
      </c>
      <c r="U24" t="s">
        <v>569</v>
      </c>
      <c r="V24">
        <v>0</v>
      </c>
      <c r="W24">
        <v>6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2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</row>
    <row r="25" spans="1:45">
      <c r="A25" t="s">
        <v>632</v>
      </c>
      <c r="B25" t="s">
        <v>633</v>
      </c>
      <c r="C25" t="s">
        <v>94</v>
      </c>
      <c r="D25" s="16">
        <v>41129</v>
      </c>
      <c r="E25" s="16">
        <v>41132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  <c r="P25">
        <v>0</v>
      </c>
      <c r="Q25">
        <v>6</v>
      </c>
      <c r="R25" t="s">
        <v>568</v>
      </c>
      <c r="S25">
        <v>0</v>
      </c>
      <c r="T25" s="3">
        <v>10000</v>
      </c>
      <c r="U25" t="s">
        <v>569</v>
      </c>
      <c r="V25">
        <v>0</v>
      </c>
      <c r="W25">
        <v>6</v>
      </c>
      <c r="X25">
        <v>0</v>
      </c>
      <c r="Y25">
        <v>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1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</row>
    <row r="26" spans="1:45">
      <c r="A26" t="s">
        <v>634</v>
      </c>
      <c r="B26" t="s">
        <v>635</v>
      </c>
      <c r="C26" t="s">
        <v>636</v>
      </c>
      <c r="D26" s="16">
        <v>41137</v>
      </c>
      <c r="E26" s="16">
        <v>41139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3</v>
      </c>
      <c r="R26" t="s">
        <v>568</v>
      </c>
      <c r="S26">
        <v>0</v>
      </c>
      <c r="T26" s="3">
        <v>2000</v>
      </c>
      <c r="U26" t="s">
        <v>569</v>
      </c>
      <c r="V26">
        <v>0</v>
      </c>
      <c r="W26">
        <v>3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</row>
    <row r="27" spans="1:45">
      <c r="A27" t="s">
        <v>637</v>
      </c>
      <c r="B27" t="s">
        <v>638</v>
      </c>
      <c r="C27" t="s">
        <v>639</v>
      </c>
      <c r="D27" s="16">
        <v>41135</v>
      </c>
      <c r="E27" s="16">
        <v>41140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2</v>
      </c>
      <c r="O27">
        <v>0</v>
      </c>
      <c r="P27">
        <v>0</v>
      </c>
      <c r="Q27">
        <v>6</v>
      </c>
      <c r="R27" t="s">
        <v>568</v>
      </c>
      <c r="S27">
        <v>0</v>
      </c>
      <c r="T27" s="3">
        <v>10000</v>
      </c>
      <c r="U27" t="s">
        <v>569</v>
      </c>
      <c r="V27">
        <v>0</v>
      </c>
      <c r="W27">
        <v>6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2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</row>
    <row r="28" spans="1:45">
      <c r="A28" t="s">
        <v>640</v>
      </c>
      <c r="B28" t="s">
        <v>641</v>
      </c>
      <c r="C28" t="s">
        <v>642</v>
      </c>
      <c r="D28" s="16">
        <v>41152</v>
      </c>
      <c r="E28" s="16">
        <v>41153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</v>
      </c>
      <c r="R28" t="s">
        <v>568</v>
      </c>
      <c r="S28">
        <v>0</v>
      </c>
      <c r="T28">
        <v>0</v>
      </c>
      <c r="U28" t="s">
        <v>569</v>
      </c>
      <c r="V28">
        <v>0</v>
      </c>
      <c r="W28">
        <v>1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</row>
    <row r="29" spans="1:45">
      <c r="A29" t="s">
        <v>643</v>
      </c>
      <c r="B29" t="s">
        <v>644</v>
      </c>
      <c r="C29" t="s">
        <v>642</v>
      </c>
      <c r="D29" s="16">
        <v>41152</v>
      </c>
      <c r="E29" s="16">
        <v>41153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</v>
      </c>
      <c r="R29" t="s">
        <v>568</v>
      </c>
      <c r="S29">
        <v>0</v>
      </c>
      <c r="T29">
        <v>0</v>
      </c>
      <c r="U29" t="s">
        <v>569</v>
      </c>
      <c r="V29">
        <v>0</v>
      </c>
      <c r="W29">
        <v>1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</row>
    <row r="30" spans="1:45">
      <c r="A30" t="s">
        <v>645</v>
      </c>
      <c r="B30" t="s">
        <v>646</v>
      </c>
      <c r="C30" t="s">
        <v>647</v>
      </c>
      <c r="D30" s="16">
        <v>41157</v>
      </c>
      <c r="E30" s="16">
        <v>41160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2</v>
      </c>
      <c r="O30">
        <v>0</v>
      </c>
      <c r="P30">
        <v>0</v>
      </c>
      <c r="Q30">
        <v>0</v>
      </c>
      <c r="R30" t="s">
        <v>568</v>
      </c>
      <c r="S30">
        <v>0</v>
      </c>
      <c r="T30" s="3">
        <v>42000</v>
      </c>
      <c r="U30" t="s">
        <v>569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2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</row>
    <row r="31" spans="1:45">
      <c r="A31" t="s">
        <v>648</v>
      </c>
      <c r="B31" t="s">
        <v>649</v>
      </c>
      <c r="C31" t="s">
        <v>650</v>
      </c>
      <c r="D31" s="16">
        <v>41172</v>
      </c>
      <c r="E31" s="16">
        <v>41175</v>
      </c>
      <c r="F31">
        <v>2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1</v>
      </c>
      <c r="O31">
        <v>0</v>
      </c>
      <c r="P31">
        <v>0</v>
      </c>
      <c r="Q31">
        <v>8</v>
      </c>
      <c r="R31" t="s">
        <v>568</v>
      </c>
      <c r="S31">
        <v>0</v>
      </c>
      <c r="T31" s="3">
        <v>5000</v>
      </c>
      <c r="U31" t="s">
        <v>569</v>
      </c>
      <c r="V31">
        <v>0</v>
      </c>
      <c r="W31">
        <v>8</v>
      </c>
      <c r="X31">
        <v>0</v>
      </c>
      <c r="Y31">
        <v>2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</row>
    <row r="32" spans="1:45">
      <c r="A32" t="s">
        <v>651</v>
      </c>
      <c r="B32" t="s">
        <v>652</v>
      </c>
      <c r="C32" t="s">
        <v>653</v>
      </c>
      <c r="D32" s="16">
        <v>41179</v>
      </c>
      <c r="E32" s="16">
        <v>41182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2</v>
      </c>
      <c r="O32">
        <v>0</v>
      </c>
      <c r="P32">
        <v>0</v>
      </c>
      <c r="Q32">
        <v>0</v>
      </c>
      <c r="R32" t="s">
        <v>568</v>
      </c>
      <c r="S32">
        <v>0</v>
      </c>
      <c r="T32">
        <v>0</v>
      </c>
      <c r="U32" t="s">
        <v>569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2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</row>
    <row r="33" spans="1:45">
      <c r="A33" t="s">
        <v>654</v>
      </c>
      <c r="B33" t="s">
        <v>655</v>
      </c>
      <c r="C33" t="s">
        <v>656</v>
      </c>
      <c r="D33" s="16">
        <v>41186</v>
      </c>
      <c r="E33" s="16">
        <v>41189</v>
      </c>
      <c r="F33">
        <v>1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3</v>
      </c>
      <c r="O33">
        <v>0</v>
      </c>
      <c r="P33">
        <v>0</v>
      </c>
      <c r="Q33">
        <v>3</v>
      </c>
      <c r="R33" t="s">
        <v>568</v>
      </c>
      <c r="S33">
        <v>0</v>
      </c>
      <c r="T33" s="3">
        <v>19000</v>
      </c>
      <c r="U33" t="s">
        <v>569</v>
      </c>
      <c r="V33">
        <v>0</v>
      </c>
      <c r="W33">
        <v>3</v>
      </c>
      <c r="X33">
        <v>0</v>
      </c>
      <c r="Y33">
        <v>1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3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</row>
    <row r="34" spans="1:45">
      <c r="A34" t="s">
        <v>657</v>
      </c>
      <c r="B34" t="s">
        <v>658</v>
      </c>
      <c r="C34" t="s">
        <v>94</v>
      </c>
      <c r="D34" s="16">
        <v>41200</v>
      </c>
      <c r="E34" s="16">
        <v>41203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2</v>
      </c>
      <c r="O34">
        <v>0</v>
      </c>
      <c r="P34">
        <v>0</v>
      </c>
      <c r="Q34">
        <v>0</v>
      </c>
      <c r="R34" t="s">
        <v>568</v>
      </c>
      <c r="S34">
        <v>0</v>
      </c>
      <c r="T34" s="3">
        <v>30000</v>
      </c>
      <c r="U34" t="s">
        <v>569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2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</row>
    <row r="35" spans="1:45">
      <c r="A35" t="s">
        <v>659</v>
      </c>
      <c r="B35" t="s">
        <v>660</v>
      </c>
      <c r="C35" t="s">
        <v>94</v>
      </c>
      <c r="D35" s="16">
        <v>41202</v>
      </c>
      <c r="E35" s="16">
        <v>41204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3</v>
      </c>
      <c r="R35" t="s">
        <v>568</v>
      </c>
      <c r="S35">
        <v>0</v>
      </c>
      <c r="T35" s="3">
        <v>4200</v>
      </c>
      <c r="U35" t="s">
        <v>569</v>
      </c>
      <c r="V35">
        <v>0</v>
      </c>
      <c r="W35">
        <v>3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</row>
    <row r="36" spans="1:45">
      <c r="A36" t="s">
        <v>661</v>
      </c>
      <c r="B36" t="s">
        <v>662</v>
      </c>
      <c r="C36" t="s">
        <v>653</v>
      </c>
      <c r="D36" s="16">
        <v>41269</v>
      </c>
      <c r="E36" s="16">
        <v>41273</v>
      </c>
      <c r="F36">
        <v>6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2</v>
      </c>
      <c r="O36">
        <v>0</v>
      </c>
      <c r="P36">
        <v>0</v>
      </c>
      <c r="Q36">
        <v>32</v>
      </c>
      <c r="R36" t="s">
        <v>568</v>
      </c>
      <c r="S36">
        <v>0</v>
      </c>
      <c r="T36">
        <v>0</v>
      </c>
      <c r="U36" t="s">
        <v>569</v>
      </c>
      <c r="V36">
        <v>0</v>
      </c>
      <c r="W36">
        <v>32</v>
      </c>
      <c r="X36">
        <v>0</v>
      </c>
      <c r="Y36">
        <v>6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2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</row>
    <row r="37" spans="1:45">
      <c r="A37" t="s">
        <v>663</v>
      </c>
      <c r="B37" t="s">
        <v>664</v>
      </c>
      <c r="C37" t="s">
        <v>665</v>
      </c>
      <c r="D37" s="16">
        <v>40917</v>
      </c>
      <c r="E37" s="16">
        <v>40919</v>
      </c>
      <c r="F37">
        <v>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4</v>
      </c>
      <c r="R37" t="s">
        <v>568</v>
      </c>
      <c r="S37">
        <v>0</v>
      </c>
      <c r="T37" s="3">
        <v>11400</v>
      </c>
      <c r="U37" t="s">
        <v>569</v>
      </c>
      <c r="V37">
        <v>4</v>
      </c>
      <c r="W37">
        <v>0</v>
      </c>
      <c r="X37">
        <v>2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1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</row>
    <row r="38" spans="1:45">
      <c r="A38" t="s">
        <v>666</v>
      </c>
      <c r="B38" t="s">
        <v>667</v>
      </c>
      <c r="C38" t="s">
        <v>668</v>
      </c>
      <c r="D38" s="16">
        <v>40934</v>
      </c>
      <c r="E38" s="16">
        <v>40937</v>
      </c>
      <c r="F38">
        <v>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0</v>
      </c>
      <c r="Q38">
        <v>6</v>
      </c>
      <c r="R38" t="s">
        <v>568</v>
      </c>
      <c r="S38">
        <v>0</v>
      </c>
      <c r="T38" s="3">
        <v>8000</v>
      </c>
      <c r="U38" t="s">
        <v>569</v>
      </c>
      <c r="V38">
        <v>6</v>
      </c>
      <c r="W38">
        <v>0</v>
      </c>
      <c r="X38">
        <v>1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1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</row>
    <row r="39" spans="1:45">
      <c r="A39" t="s">
        <v>669</v>
      </c>
      <c r="B39" t="s">
        <v>670</v>
      </c>
      <c r="C39" t="s">
        <v>671</v>
      </c>
      <c r="D39" s="16">
        <v>40968</v>
      </c>
      <c r="E39" s="16">
        <v>40972</v>
      </c>
      <c r="F39">
        <v>4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1</v>
      </c>
      <c r="O39">
        <v>2</v>
      </c>
      <c r="P39">
        <v>0</v>
      </c>
      <c r="Q39">
        <v>6</v>
      </c>
      <c r="R39" t="s">
        <v>568</v>
      </c>
      <c r="S39">
        <v>0</v>
      </c>
      <c r="T39" s="3">
        <v>18000</v>
      </c>
      <c r="U39" t="s">
        <v>569</v>
      </c>
      <c r="V39">
        <v>6</v>
      </c>
      <c r="W39">
        <v>0</v>
      </c>
      <c r="X39">
        <v>4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2</v>
      </c>
      <c r="AF39">
        <v>1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</row>
    <row r="40" spans="1:45">
      <c r="A40" t="s">
        <v>672</v>
      </c>
      <c r="B40" t="s">
        <v>583</v>
      </c>
      <c r="C40" t="s">
        <v>94</v>
      </c>
      <c r="D40" s="16">
        <v>40978</v>
      </c>
      <c r="E40" s="16">
        <v>40979</v>
      </c>
      <c r="F40">
        <v>3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7</v>
      </c>
      <c r="R40" t="s">
        <v>568</v>
      </c>
      <c r="S40">
        <v>0</v>
      </c>
      <c r="T40" s="3">
        <v>11500</v>
      </c>
      <c r="U40" t="s">
        <v>569</v>
      </c>
      <c r="V40">
        <v>7</v>
      </c>
      <c r="W40">
        <v>0</v>
      </c>
      <c r="X40">
        <v>3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</row>
    <row r="41" spans="1:45">
      <c r="A41" t="s">
        <v>673</v>
      </c>
      <c r="B41" t="s">
        <v>674</v>
      </c>
      <c r="C41" t="s">
        <v>589</v>
      </c>
      <c r="D41" s="16">
        <v>40990</v>
      </c>
      <c r="E41" s="16">
        <v>40993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3</v>
      </c>
      <c r="R41" t="s">
        <v>568</v>
      </c>
      <c r="S41">
        <v>0</v>
      </c>
      <c r="T41" s="3">
        <v>8000</v>
      </c>
      <c r="U41" t="s">
        <v>569</v>
      </c>
      <c r="V41">
        <v>3</v>
      </c>
      <c r="W41">
        <v>0</v>
      </c>
      <c r="X41">
        <v>1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1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</row>
    <row r="42" spans="1:45">
      <c r="A42" t="s">
        <v>675</v>
      </c>
      <c r="B42" t="s">
        <v>676</v>
      </c>
      <c r="C42" t="s">
        <v>677</v>
      </c>
      <c r="D42" s="16">
        <v>40991</v>
      </c>
      <c r="E42" s="16">
        <v>40993</v>
      </c>
      <c r="F42">
        <v>3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3</v>
      </c>
      <c r="R42" t="s">
        <v>568</v>
      </c>
      <c r="S42">
        <v>0</v>
      </c>
      <c r="T42" s="3">
        <v>5300</v>
      </c>
      <c r="U42" t="s">
        <v>569</v>
      </c>
      <c r="V42">
        <v>3</v>
      </c>
      <c r="W42">
        <v>0</v>
      </c>
      <c r="X42">
        <v>3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1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</row>
    <row r="43" spans="1:45">
      <c r="A43" t="s">
        <v>678</v>
      </c>
      <c r="B43" t="s">
        <v>679</v>
      </c>
      <c r="C43" t="s">
        <v>680</v>
      </c>
      <c r="D43" s="16">
        <v>41004</v>
      </c>
      <c r="E43" s="16">
        <v>41008</v>
      </c>
      <c r="F43">
        <v>1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0</v>
      </c>
      <c r="P43">
        <v>0</v>
      </c>
      <c r="Q43">
        <v>8</v>
      </c>
      <c r="R43" t="s">
        <v>568</v>
      </c>
      <c r="S43">
        <v>0</v>
      </c>
      <c r="T43" s="3">
        <v>15900</v>
      </c>
      <c r="U43" t="s">
        <v>569</v>
      </c>
      <c r="V43">
        <v>8</v>
      </c>
      <c r="W43">
        <v>0</v>
      </c>
      <c r="X43">
        <v>1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1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</row>
    <row r="44" spans="1:45">
      <c r="A44" t="s">
        <v>681</v>
      </c>
      <c r="B44" t="s">
        <v>682</v>
      </c>
      <c r="C44" t="s">
        <v>683</v>
      </c>
      <c r="D44" s="16">
        <v>41055</v>
      </c>
      <c r="E44" s="16">
        <v>41056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2</v>
      </c>
      <c r="R44" t="s">
        <v>568</v>
      </c>
      <c r="S44">
        <v>0</v>
      </c>
      <c r="T44" s="3">
        <v>2000</v>
      </c>
      <c r="U44" t="s">
        <v>569</v>
      </c>
      <c r="V44">
        <v>2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</row>
    <row r="45" spans="1:45">
      <c r="A45" t="s">
        <v>684</v>
      </c>
      <c r="B45" t="s">
        <v>685</v>
      </c>
      <c r="C45" t="s">
        <v>686</v>
      </c>
      <c r="D45" s="16">
        <v>41060</v>
      </c>
      <c r="E45" s="16">
        <v>41063</v>
      </c>
      <c r="F45">
        <v>2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1</v>
      </c>
      <c r="O45">
        <v>0</v>
      </c>
      <c r="P45">
        <v>0</v>
      </c>
      <c r="Q45">
        <v>6</v>
      </c>
      <c r="R45" t="s">
        <v>568</v>
      </c>
      <c r="S45">
        <v>0</v>
      </c>
      <c r="T45" s="3">
        <v>17000</v>
      </c>
      <c r="U45" t="s">
        <v>569</v>
      </c>
      <c r="V45">
        <v>6</v>
      </c>
      <c r="W45">
        <v>0</v>
      </c>
      <c r="X45">
        <v>2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1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</row>
    <row r="46" spans="1:45">
      <c r="A46" t="s">
        <v>687</v>
      </c>
      <c r="B46" t="s">
        <v>688</v>
      </c>
      <c r="C46" t="s">
        <v>94</v>
      </c>
      <c r="D46" s="16">
        <v>41085</v>
      </c>
      <c r="E46" s="16">
        <v>41087</v>
      </c>
      <c r="F46">
        <v>4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1</v>
      </c>
      <c r="O46">
        <v>0</v>
      </c>
      <c r="P46">
        <v>0</v>
      </c>
      <c r="Q46">
        <v>6</v>
      </c>
      <c r="R46" t="s">
        <v>568</v>
      </c>
      <c r="S46">
        <v>0</v>
      </c>
      <c r="T46" s="3">
        <v>8130</v>
      </c>
      <c r="U46" t="s">
        <v>569</v>
      </c>
      <c r="V46">
        <v>6</v>
      </c>
      <c r="W46">
        <v>0</v>
      </c>
      <c r="X46">
        <v>4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1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</row>
    <row r="47" spans="1:45">
      <c r="A47" t="s">
        <v>689</v>
      </c>
      <c r="B47" t="s">
        <v>690</v>
      </c>
      <c r="C47" t="s">
        <v>691</v>
      </c>
      <c r="D47" s="16">
        <v>41086</v>
      </c>
      <c r="E47" s="16">
        <v>41090</v>
      </c>
      <c r="F47">
        <v>2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6</v>
      </c>
      <c r="R47" t="s">
        <v>568</v>
      </c>
      <c r="S47">
        <v>0</v>
      </c>
      <c r="T47" s="3">
        <v>12880</v>
      </c>
      <c r="U47" t="s">
        <v>569</v>
      </c>
      <c r="V47">
        <v>6</v>
      </c>
      <c r="W47">
        <v>0</v>
      </c>
      <c r="X47">
        <v>2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</row>
    <row r="48" spans="1:45">
      <c r="A48" t="s">
        <v>692</v>
      </c>
      <c r="B48" t="s">
        <v>612</v>
      </c>
      <c r="C48" t="s">
        <v>613</v>
      </c>
      <c r="D48" s="16">
        <v>41094</v>
      </c>
      <c r="E48" s="16">
        <v>41097</v>
      </c>
      <c r="F48">
        <v>1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1</v>
      </c>
      <c r="O48">
        <v>0</v>
      </c>
      <c r="P48">
        <v>0</v>
      </c>
      <c r="Q48">
        <v>4</v>
      </c>
      <c r="R48" t="s">
        <v>568</v>
      </c>
      <c r="S48">
        <v>0</v>
      </c>
      <c r="T48" s="3">
        <v>2800</v>
      </c>
      <c r="U48" t="s">
        <v>569</v>
      </c>
      <c r="V48">
        <v>4</v>
      </c>
      <c r="W48">
        <v>0</v>
      </c>
      <c r="X48">
        <v>1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1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</row>
    <row r="49" spans="1:45">
      <c r="A49" t="s">
        <v>693</v>
      </c>
      <c r="B49" t="s">
        <v>694</v>
      </c>
      <c r="C49" t="s">
        <v>695</v>
      </c>
      <c r="D49" s="16">
        <v>41100</v>
      </c>
      <c r="E49" s="16">
        <v>41104</v>
      </c>
      <c r="F49">
        <v>2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1</v>
      </c>
      <c r="O49">
        <v>0</v>
      </c>
      <c r="P49">
        <v>0</v>
      </c>
      <c r="Q49">
        <v>6</v>
      </c>
      <c r="R49" t="s">
        <v>568</v>
      </c>
      <c r="S49">
        <v>0</v>
      </c>
      <c r="T49" s="3">
        <v>16000</v>
      </c>
      <c r="U49" t="s">
        <v>569</v>
      </c>
      <c r="V49">
        <v>6</v>
      </c>
      <c r="W49">
        <v>0</v>
      </c>
      <c r="X49">
        <v>2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</row>
    <row r="50" spans="1:45">
      <c r="A50" t="s">
        <v>696</v>
      </c>
      <c r="B50" t="s">
        <v>697</v>
      </c>
      <c r="C50" t="s">
        <v>616</v>
      </c>
      <c r="D50" s="16">
        <v>41102</v>
      </c>
      <c r="E50" s="16">
        <v>41105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>
        <v>0</v>
      </c>
      <c r="Q50">
        <v>6</v>
      </c>
      <c r="R50" t="s">
        <v>568</v>
      </c>
      <c r="S50">
        <v>0</v>
      </c>
      <c r="T50" s="3">
        <v>5250</v>
      </c>
      <c r="U50" t="s">
        <v>569</v>
      </c>
      <c r="V50">
        <v>6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1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</row>
    <row r="51" spans="1:45">
      <c r="A51" t="s">
        <v>698</v>
      </c>
      <c r="B51" t="s">
        <v>699</v>
      </c>
      <c r="C51" t="s">
        <v>700</v>
      </c>
      <c r="D51" s="16">
        <v>41102</v>
      </c>
      <c r="E51" s="16">
        <v>41105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3</v>
      </c>
      <c r="R51" t="s">
        <v>568</v>
      </c>
      <c r="S51">
        <v>0</v>
      </c>
      <c r="T51" s="3">
        <v>2100</v>
      </c>
      <c r="U51" t="s">
        <v>569</v>
      </c>
      <c r="V51">
        <v>3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</row>
    <row r="52" spans="1:45">
      <c r="A52" t="s">
        <v>701</v>
      </c>
      <c r="B52" t="s">
        <v>624</v>
      </c>
      <c r="C52" t="s">
        <v>625</v>
      </c>
      <c r="D52" s="16">
        <v>41109</v>
      </c>
      <c r="E52" s="16">
        <v>41112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0</v>
      </c>
      <c r="P52">
        <v>0</v>
      </c>
      <c r="Q52">
        <v>6</v>
      </c>
      <c r="R52" t="s">
        <v>568</v>
      </c>
      <c r="S52">
        <v>0</v>
      </c>
      <c r="T52" s="3">
        <v>5750</v>
      </c>
      <c r="U52" t="s">
        <v>569</v>
      </c>
      <c r="V52">
        <v>6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1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</row>
    <row r="53" spans="1:45">
      <c r="A53" t="s">
        <v>702</v>
      </c>
      <c r="B53" t="s">
        <v>703</v>
      </c>
      <c r="C53" t="s">
        <v>94</v>
      </c>
      <c r="D53" s="16">
        <v>41115</v>
      </c>
      <c r="E53" s="16">
        <v>41118</v>
      </c>
      <c r="F53">
        <v>1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0</v>
      </c>
      <c r="P53">
        <v>0</v>
      </c>
      <c r="Q53">
        <v>8</v>
      </c>
      <c r="R53" t="s">
        <v>568</v>
      </c>
      <c r="S53">
        <v>0</v>
      </c>
      <c r="T53" s="3">
        <v>14870</v>
      </c>
      <c r="U53" t="s">
        <v>569</v>
      </c>
      <c r="V53">
        <v>8</v>
      </c>
      <c r="W53">
        <v>0</v>
      </c>
      <c r="X53">
        <v>1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1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</row>
    <row r="54" spans="1:45">
      <c r="A54" t="s">
        <v>704</v>
      </c>
      <c r="B54" t="s">
        <v>705</v>
      </c>
      <c r="C54" t="s">
        <v>706</v>
      </c>
      <c r="D54" s="16">
        <v>41134</v>
      </c>
      <c r="E54" s="16">
        <v>41138</v>
      </c>
      <c r="F54">
        <v>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1</v>
      </c>
      <c r="O54">
        <v>0</v>
      </c>
      <c r="P54">
        <v>0</v>
      </c>
      <c r="Q54">
        <v>8</v>
      </c>
      <c r="R54" t="s">
        <v>568</v>
      </c>
      <c r="S54">
        <v>0</v>
      </c>
      <c r="T54" s="3">
        <v>15250</v>
      </c>
      <c r="U54" t="s">
        <v>569</v>
      </c>
      <c r="V54">
        <v>8</v>
      </c>
      <c r="W54">
        <v>0</v>
      </c>
      <c r="X54">
        <v>1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1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</row>
    <row r="55" spans="1:45">
      <c r="A55" t="s">
        <v>707</v>
      </c>
      <c r="B55" t="s">
        <v>708</v>
      </c>
      <c r="C55" t="s">
        <v>636</v>
      </c>
      <c r="D55" s="16">
        <v>41137</v>
      </c>
      <c r="E55" s="16">
        <v>41139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2</v>
      </c>
      <c r="R55" t="s">
        <v>568</v>
      </c>
      <c r="S55">
        <v>0</v>
      </c>
      <c r="T55" s="3">
        <v>1700</v>
      </c>
      <c r="U55" t="s">
        <v>569</v>
      </c>
      <c r="V55">
        <v>2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</row>
    <row r="56" spans="1:45">
      <c r="A56" t="s">
        <v>709</v>
      </c>
      <c r="B56" t="s">
        <v>710</v>
      </c>
      <c r="C56" t="s">
        <v>711</v>
      </c>
      <c r="D56" s="16">
        <v>41143</v>
      </c>
      <c r="E56" s="16">
        <v>41145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4</v>
      </c>
      <c r="R56" t="s">
        <v>568</v>
      </c>
      <c r="S56">
        <v>0</v>
      </c>
      <c r="T56" s="3">
        <v>4850</v>
      </c>
      <c r="U56" t="s">
        <v>569</v>
      </c>
      <c r="V56">
        <v>4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</row>
    <row r="57" spans="1:45">
      <c r="A57" t="s">
        <v>712</v>
      </c>
      <c r="B57" t="s">
        <v>713</v>
      </c>
      <c r="C57" t="s">
        <v>714</v>
      </c>
      <c r="D57" s="16">
        <v>41144</v>
      </c>
      <c r="E57" s="16">
        <v>41147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2</v>
      </c>
      <c r="R57" t="s">
        <v>568</v>
      </c>
      <c r="S57">
        <v>0</v>
      </c>
      <c r="T57" s="3">
        <v>1400</v>
      </c>
      <c r="U57" t="s">
        <v>569</v>
      </c>
      <c r="V57">
        <v>2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</row>
    <row r="58" spans="1:45">
      <c r="A58" t="s">
        <v>715</v>
      </c>
      <c r="B58" t="s">
        <v>716</v>
      </c>
      <c r="C58" t="s">
        <v>94</v>
      </c>
      <c r="D58" s="16">
        <v>41179</v>
      </c>
      <c r="E58" s="16">
        <v>41181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0</v>
      </c>
      <c r="Q58">
        <v>3</v>
      </c>
      <c r="R58" t="s">
        <v>568</v>
      </c>
      <c r="S58">
        <v>0</v>
      </c>
      <c r="T58" s="3">
        <v>3000</v>
      </c>
      <c r="U58" t="s">
        <v>569</v>
      </c>
      <c r="V58">
        <v>3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1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</row>
    <row r="59" spans="1:45">
      <c r="A59" t="s">
        <v>717</v>
      </c>
      <c r="B59" t="s">
        <v>718</v>
      </c>
      <c r="C59" t="s">
        <v>656</v>
      </c>
      <c r="D59" s="16">
        <v>41179</v>
      </c>
      <c r="E59" s="16">
        <v>41182</v>
      </c>
      <c r="F59">
        <v>2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0</v>
      </c>
      <c r="Q59">
        <v>3</v>
      </c>
      <c r="R59" t="s">
        <v>568</v>
      </c>
      <c r="S59">
        <v>0</v>
      </c>
      <c r="T59" s="3">
        <v>19000</v>
      </c>
      <c r="U59" t="s">
        <v>569</v>
      </c>
      <c r="V59">
        <v>3</v>
      </c>
      <c r="W59">
        <v>0</v>
      </c>
      <c r="X59">
        <v>2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1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</row>
    <row r="60" spans="1:45">
      <c r="A60" t="s">
        <v>719</v>
      </c>
      <c r="B60" t="s">
        <v>720</v>
      </c>
      <c r="C60" t="s">
        <v>94</v>
      </c>
      <c r="D60" s="16">
        <v>41187</v>
      </c>
      <c r="E60" s="16">
        <v>41189</v>
      </c>
      <c r="F60">
        <v>7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0</v>
      </c>
      <c r="P60">
        <v>0</v>
      </c>
      <c r="Q60">
        <v>20</v>
      </c>
      <c r="R60" t="s">
        <v>568</v>
      </c>
      <c r="S60">
        <v>0</v>
      </c>
      <c r="T60" s="3">
        <v>9000</v>
      </c>
      <c r="U60" t="s">
        <v>569</v>
      </c>
      <c r="V60">
        <v>20</v>
      </c>
      <c r="W60">
        <v>0</v>
      </c>
      <c r="X60">
        <v>7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1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</row>
    <row r="61" spans="1:45">
      <c r="A61" t="s">
        <v>721</v>
      </c>
      <c r="B61" t="s">
        <v>722</v>
      </c>
      <c r="C61" t="s">
        <v>94</v>
      </c>
      <c r="D61" s="16">
        <v>41236</v>
      </c>
      <c r="E61" s="16">
        <v>41238</v>
      </c>
      <c r="F61">
        <v>7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20</v>
      </c>
      <c r="R61" t="s">
        <v>568</v>
      </c>
      <c r="S61">
        <v>0</v>
      </c>
      <c r="T61" s="3">
        <v>9000</v>
      </c>
      <c r="U61" t="s">
        <v>569</v>
      </c>
      <c r="V61">
        <v>20</v>
      </c>
      <c r="W61">
        <v>0</v>
      </c>
      <c r="X61">
        <v>7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</row>
    <row r="62" spans="1:45">
      <c r="A62" t="s">
        <v>723</v>
      </c>
      <c r="B62" t="s">
        <v>724</v>
      </c>
      <c r="C62" t="s">
        <v>94</v>
      </c>
      <c r="D62" s="16">
        <v>41257</v>
      </c>
      <c r="E62" s="16">
        <v>41259</v>
      </c>
      <c r="F62">
        <v>7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20</v>
      </c>
      <c r="R62" t="s">
        <v>568</v>
      </c>
      <c r="S62">
        <v>0</v>
      </c>
      <c r="T62" s="3">
        <v>9000</v>
      </c>
      <c r="U62" t="s">
        <v>569</v>
      </c>
      <c r="V62">
        <v>20</v>
      </c>
      <c r="W62">
        <v>0</v>
      </c>
      <c r="X62">
        <v>7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</row>
    <row r="63" spans="1:45">
      <c r="A63" t="s">
        <v>725</v>
      </c>
      <c r="B63" t="s">
        <v>726</v>
      </c>
      <c r="C63" t="s">
        <v>727</v>
      </c>
      <c r="D63" s="16">
        <v>40934</v>
      </c>
      <c r="E63" s="16">
        <v>40937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4</v>
      </c>
      <c r="R63" t="s">
        <v>568</v>
      </c>
      <c r="S63">
        <v>0</v>
      </c>
      <c r="T63" s="3">
        <v>8000</v>
      </c>
      <c r="U63" t="s">
        <v>569</v>
      </c>
      <c r="V63">
        <v>0</v>
      </c>
      <c r="W63">
        <v>4</v>
      </c>
      <c r="X63">
        <v>0</v>
      </c>
      <c r="Y63">
        <v>1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</row>
    <row r="64" spans="1:45">
      <c r="A64" t="s">
        <v>728</v>
      </c>
      <c r="B64" t="s">
        <v>729</v>
      </c>
      <c r="C64" t="s">
        <v>616</v>
      </c>
      <c r="D64" s="16">
        <v>41091</v>
      </c>
      <c r="E64" s="16">
        <v>41094</v>
      </c>
      <c r="F64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4</v>
      </c>
      <c r="R64" t="s">
        <v>568</v>
      </c>
      <c r="S64">
        <v>0</v>
      </c>
      <c r="T64">
        <v>0</v>
      </c>
      <c r="U64" t="s">
        <v>569</v>
      </c>
      <c r="V64">
        <v>0</v>
      </c>
      <c r="W64">
        <v>4</v>
      </c>
      <c r="X64">
        <v>0</v>
      </c>
      <c r="Y64">
        <v>1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</row>
    <row r="65" spans="1:45">
      <c r="A65" t="s">
        <v>730</v>
      </c>
      <c r="B65" t="s">
        <v>731</v>
      </c>
      <c r="C65" t="s">
        <v>732</v>
      </c>
      <c r="D65" s="16">
        <v>41107</v>
      </c>
      <c r="E65" s="16">
        <v>41109</v>
      </c>
      <c r="F65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4</v>
      </c>
      <c r="R65" t="s">
        <v>568</v>
      </c>
      <c r="S65">
        <v>0</v>
      </c>
      <c r="T65" s="3">
        <v>9000</v>
      </c>
      <c r="U65" t="s">
        <v>569</v>
      </c>
      <c r="V65">
        <v>0</v>
      </c>
      <c r="W65">
        <v>4</v>
      </c>
      <c r="X65">
        <v>0</v>
      </c>
      <c r="Y65">
        <v>1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</row>
    <row r="66" spans="1:45">
      <c r="A66" t="s">
        <v>733</v>
      </c>
      <c r="B66" t="s">
        <v>734</v>
      </c>
      <c r="C66" t="s">
        <v>735</v>
      </c>
      <c r="D66" s="16">
        <v>41110</v>
      </c>
      <c r="E66" s="16">
        <v>41111</v>
      </c>
      <c r="F66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4</v>
      </c>
      <c r="R66" t="s">
        <v>568</v>
      </c>
      <c r="S66">
        <v>0</v>
      </c>
      <c r="T66" s="3">
        <v>4500</v>
      </c>
      <c r="U66" t="s">
        <v>569</v>
      </c>
      <c r="V66">
        <v>0</v>
      </c>
      <c r="W66">
        <v>4</v>
      </c>
      <c r="X66">
        <v>0</v>
      </c>
      <c r="Y66">
        <v>1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1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</row>
    <row r="67" spans="1:45">
      <c r="A67" t="s">
        <v>736</v>
      </c>
      <c r="B67" t="s">
        <v>737</v>
      </c>
      <c r="C67" t="s">
        <v>94</v>
      </c>
      <c r="D67" s="16">
        <v>41116</v>
      </c>
      <c r="E67" s="16">
        <v>41118</v>
      </c>
      <c r="F67">
        <v>1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4</v>
      </c>
      <c r="R67" t="s">
        <v>568</v>
      </c>
      <c r="S67">
        <v>0</v>
      </c>
      <c r="T67" s="3">
        <v>11000</v>
      </c>
      <c r="U67" t="s">
        <v>569</v>
      </c>
      <c r="V67">
        <v>0</v>
      </c>
      <c r="W67">
        <v>4</v>
      </c>
      <c r="X67">
        <v>0</v>
      </c>
      <c r="Y67">
        <v>1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1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</row>
    <row r="68" spans="1:45">
      <c r="A68" t="s">
        <v>738</v>
      </c>
      <c r="B68" t="s">
        <v>739</v>
      </c>
      <c r="C68" t="s">
        <v>94</v>
      </c>
      <c r="D68" s="16">
        <v>41122</v>
      </c>
      <c r="E68" s="16">
        <v>41125</v>
      </c>
      <c r="F68">
        <v>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0</v>
      </c>
      <c r="Q68">
        <v>8</v>
      </c>
      <c r="R68" t="s">
        <v>568</v>
      </c>
      <c r="S68">
        <v>0</v>
      </c>
      <c r="T68" s="3">
        <v>7500</v>
      </c>
      <c r="U68" t="s">
        <v>569</v>
      </c>
      <c r="V68">
        <v>0</v>
      </c>
      <c r="W68">
        <v>8</v>
      </c>
      <c r="X68">
        <v>0</v>
      </c>
      <c r="Y68">
        <v>1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</row>
    <row r="69" spans="1:45">
      <c r="A69" t="s">
        <v>740</v>
      </c>
      <c r="B69" t="s">
        <v>741</v>
      </c>
      <c r="C69" t="s">
        <v>742</v>
      </c>
      <c r="D69" s="16">
        <v>41128</v>
      </c>
      <c r="E69" s="16">
        <v>41130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4</v>
      </c>
      <c r="R69" t="s">
        <v>568</v>
      </c>
      <c r="S69">
        <v>0</v>
      </c>
      <c r="T69" s="3">
        <v>9000</v>
      </c>
      <c r="U69" t="s">
        <v>569</v>
      </c>
      <c r="V69">
        <v>0</v>
      </c>
      <c r="W69">
        <v>4</v>
      </c>
      <c r="X69">
        <v>0</v>
      </c>
      <c r="Y69">
        <v>1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</row>
    <row r="70" spans="1:45">
      <c r="A70" t="s">
        <v>743</v>
      </c>
      <c r="B70" t="s">
        <v>744</v>
      </c>
      <c r="C70" t="s">
        <v>745</v>
      </c>
      <c r="D70" s="16">
        <v>41142</v>
      </c>
      <c r="E70" s="16">
        <v>41142</v>
      </c>
      <c r="F70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0</v>
      </c>
      <c r="Q70">
        <v>8</v>
      </c>
      <c r="R70" t="s">
        <v>568</v>
      </c>
      <c r="S70">
        <v>0</v>
      </c>
      <c r="T70" s="3">
        <v>12000</v>
      </c>
      <c r="U70" t="s">
        <v>569</v>
      </c>
      <c r="V70">
        <v>0</v>
      </c>
      <c r="W70">
        <v>8</v>
      </c>
      <c r="X70">
        <v>0</v>
      </c>
      <c r="Y70">
        <v>1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</row>
    <row r="71" spans="1:45">
      <c r="A71" t="s">
        <v>746</v>
      </c>
      <c r="B71" t="s">
        <v>747</v>
      </c>
      <c r="C71" t="s">
        <v>745</v>
      </c>
      <c r="D71" s="16">
        <v>41143</v>
      </c>
      <c r="E71" s="16">
        <v>41145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0</v>
      </c>
      <c r="P71">
        <v>0</v>
      </c>
      <c r="Q71">
        <v>8</v>
      </c>
      <c r="R71" t="s">
        <v>568</v>
      </c>
      <c r="S71">
        <v>0</v>
      </c>
      <c r="T71">
        <v>0</v>
      </c>
      <c r="U71" t="s">
        <v>569</v>
      </c>
      <c r="V71">
        <v>0</v>
      </c>
      <c r="W71">
        <v>8</v>
      </c>
      <c r="X71">
        <v>0</v>
      </c>
      <c r="Y71">
        <v>1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</row>
    <row r="72" spans="1:45">
      <c r="A72" t="s">
        <v>748</v>
      </c>
      <c r="B72" t="s">
        <v>749</v>
      </c>
      <c r="C72" t="s">
        <v>94</v>
      </c>
      <c r="D72" s="16">
        <v>40909</v>
      </c>
      <c r="E72" s="16">
        <v>40910</v>
      </c>
      <c r="F72">
        <v>1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1</v>
      </c>
      <c r="O72">
        <v>0</v>
      </c>
      <c r="P72">
        <v>0</v>
      </c>
      <c r="Q72">
        <v>4</v>
      </c>
      <c r="R72" t="s">
        <v>568</v>
      </c>
      <c r="S72">
        <v>0</v>
      </c>
      <c r="T72" s="3">
        <v>18000</v>
      </c>
      <c r="U72" t="s">
        <v>569</v>
      </c>
      <c r="V72">
        <v>0</v>
      </c>
      <c r="W72">
        <v>4</v>
      </c>
      <c r="X72">
        <v>0</v>
      </c>
      <c r="Y72">
        <v>1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</row>
    <row r="73" spans="1:45">
      <c r="A73" t="s">
        <v>750</v>
      </c>
      <c r="B73" t="s">
        <v>751</v>
      </c>
      <c r="C73" t="s">
        <v>94</v>
      </c>
      <c r="D73" s="16">
        <v>40909</v>
      </c>
      <c r="E73" s="16">
        <v>40910</v>
      </c>
      <c r="F73">
        <v>2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1</v>
      </c>
      <c r="O73">
        <v>0</v>
      </c>
      <c r="P73">
        <v>0</v>
      </c>
      <c r="Q73">
        <v>12</v>
      </c>
      <c r="R73" t="s">
        <v>568</v>
      </c>
      <c r="S73">
        <v>0</v>
      </c>
      <c r="T73" s="3">
        <v>12000</v>
      </c>
      <c r="U73" t="s">
        <v>569</v>
      </c>
      <c r="V73">
        <v>0</v>
      </c>
      <c r="W73">
        <v>12</v>
      </c>
      <c r="X73">
        <v>0</v>
      </c>
      <c r="Y73">
        <v>2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1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</row>
    <row r="74" spans="1:45">
      <c r="A74" t="s">
        <v>752</v>
      </c>
      <c r="B74" t="s">
        <v>753</v>
      </c>
      <c r="C74" t="s">
        <v>754</v>
      </c>
      <c r="D74" s="16">
        <v>40909</v>
      </c>
      <c r="E74" s="16">
        <v>41274</v>
      </c>
      <c r="F74">
        <v>7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2</v>
      </c>
      <c r="O74">
        <v>0</v>
      </c>
      <c r="P74">
        <v>0</v>
      </c>
      <c r="Q74">
        <v>12</v>
      </c>
      <c r="R74" t="s">
        <v>568</v>
      </c>
      <c r="S74">
        <v>0</v>
      </c>
      <c r="T74" s="3">
        <v>81700</v>
      </c>
      <c r="U74" t="s">
        <v>569</v>
      </c>
      <c r="V74">
        <v>6</v>
      </c>
      <c r="W74">
        <v>6</v>
      </c>
      <c r="X74">
        <v>1</v>
      </c>
      <c r="Y74">
        <v>6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1</v>
      </c>
      <c r="AG74">
        <v>1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</row>
    <row r="75" spans="1:45">
      <c r="A75" t="s">
        <v>755</v>
      </c>
      <c r="B75" t="s">
        <v>84</v>
      </c>
      <c r="C75" t="s">
        <v>94</v>
      </c>
      <c r="D75" s="16">
        <v>40909</v>
      </c>
      <c r="E75" s="16">
        <v>41274</v>
      </c>
      <c r="F75">
        <v>7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2</v>
      </c>
      <c r="O75">
        <v>0</v>
      </c>
      <c r="P75">
        <v>0</v>
      </c>
      <c r="Q75">
        <v>12</v>
      </c>
      <c r="R75" t="s">
        <v>568</v>
      </c>
      <c r="S75">
        <v>0</v>
      </c>
      <c r="T75" s="3">
        <v>78300</v>
      </c>
      <c r="U75" t="s">
        <v>569</v>
      </c>
      <c r="V75">
        <v>6</v>
      </c>
      <c r="W75">
        <v>6</v>
      </c>
      <c r="X75">
        <v>1</v>
      </c>
      <c r="Y75">
        <v>6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1</v>
      </c>
      <c r="AG75">
        <v>1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</row>
    <row r="76" spans="1:45">
      <c r="A76" t="s">
        <v>756</v>
      </c>
      <c r="B76" t="s">
        <v>757</v>
      </c>
      <c r="C76" t="s">
        <v>94</v>
      </c>
      <c r="D76" s="16">
        <v>40909</v>
      </c>
      <c r="E76" s="16">
        <v>41274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10</v>
      </c>
      <c r="O76">
        <v>0</v>
      </c>
      <c r="P76">
        <v>0</v>
      </c>
      <c r="Q76">
        <v>260</v>
      </c>
      <c r="R76" t="s">
        <v>568</v>
      </c>
      <c r="S76">
        <v>0</v>
      </c>
      <c r="T76" s="3">
        <v>1850000</v>
      </c>
      <c r="U76" t="s">
        <v>569</v>
      </c>
      <c r="V76">
        <v>60</v>
      </c>
      <c r="W76">
        <v>200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5</v>
      </c>
      <c r="AG76">
        <v>5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</row>
    <row r="77" spans="1:45">
      <c r="A77" t="s">
        <v>758</v>
      </c>
      <c r="B77" t="s">
        <v>759</v>
      </c>
      <c r="C77" t="s">
        <v>760</v>
      </c>
      <c r="D77" s="16">
        <v>40909</v>
      </c>
      <c r="E77" s="16">
        <v>41274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1</v>
      </c>
      <c r="O77">
        <v>0</v>
      </c>
      <c r="P77">
        <v>7</v>
      </c>
      <c r="Q77">
        <v>0</v>
      </c>
      <c r="R77" t="s">
        <v>568</v>
      </c>
      <c r="S77">
        <v>0</v>
      </c>
      <c r="T77" s="3">
        <v>18000</v>
      </c>
      <c r="U77" t="s">
        <v>569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2</v>
      </c>
      <c r="AC77">
        <v>5</v>
      </c>
      <c r="AD77">
        <v>0</v>
      </c>
      <c r="AE77">
        <v>0</v>
      </c>
      <c r="AF77">
        <v>1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</row>
    <row r="78" spans="1:45">
      <c r="A78" t="s">
        <v>761</v>
      </c>
      <c r="B78" t="s">
        <v>762</v>
      </c>
      <c r="C78" t="s">
        <v>763</v>
      </c>
      <c r="D78" s="16">
        <v>40909</v>
      </c>
      <c r="E78" s="16">
        <v>41274</v>
      </c>
      <c r="F78">
        <v>0</v>
      </c>
      <c r="G78">
        <v>120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1</v>
      </c>
      <c r="O78">
        <v>0</v>
      </c>
      <c r="P78">
        <v>0</v>
      </c>
      <c r="Q78">
        <v>0</v>
      </c>
      <c r="R78" t="s">
        <v>568</v>
      </c>
      <c r="S78">
        <v>0</v>
      </c>
      <c r="T78" s="3">
        <v>335000</v>
      </c>
      <c r="U78" t="s">
        <v>569</v>
      </c>
      <c r="V78">
        <v>0</v>
      </c>
      <c r="W78">
        <v>0</v>
      </c>
      <c r="X78">
        <v>0</v>
      </c>
      <c r="Y78">
        <v>0</v>
      </c>
      <c r="Z78">
        <v>20</v>
      </c>
      <c r="AA78">
        <v>100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1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</row>
    <row r="79" spans="1:45">
      <c r="A79" t="s">
        <v>764</v>
      </c>
      <c r="B79" t="s">
        <v>765</v>
      </c>
      <c r="C79" t="s">
        <v>94</v>
      </c>
      <c r="D79" s="16">
        <v>40909</v>
      </c>
      <c r="E79" s="16">
        <v>40912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6</v>
      </c>
      <c r="R79" t="s">
        <v>568</v>
      </c>
      <c r="S79">
        <v>0</v>
      </c>
      <c r="T79" s="3">
        <v>6000</v>
      </c>
      <c r="U79" t="s">
        <v>569</v>
      </c>
      <c r="V79">
        <v>0</v>
      </c>
      <c r="W79">
        <v>6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</row>
    <row r="80" spans="1:45">
      <c r="A80" t="s">
        <v>766</v>
      </c>
      <c r="B80" t="s">
        <v>767</v>
      </c>
      <c r="C80" t="s">
        <v>94</v>
      </c>
      <c r="D80" s="16">
        <v>40909</v>
      </c>
      <c r="E80" s="16">
        <v>40912</v>
      </c>
      <c r="F80">
        <v>1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1</v>
      </c>
      <c r="O80">
        <v>0</v>
      </c>
      <c r="P80">
        <v>0</v>
      </c>
      <c r="Q80">
        <v>6</v>
      </c>
      <c r="R80" t="s">
        <v>568</v>
      </c>
      <c r="S80">
        <v>0</v>
      </c>
      <c r="T80" s="3">
        <v>12000</v>
      </c>
      <c r="U80" t="s">
        <v>569</v>
      </c>
      <c r="V80">
        <v>0</v>
      </c>
      <c r="W80">
        <v>6</v>
      </c>
      <c r="X80">
        <v>0</v>
      </c>
      <c r="Y80">
        <v>1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1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</row>
    <row r="81" spans="1:45">
      <c r="A81" t="s">
        <v>768</v>
      </c>
      <c r="B81" t="s">
        <v>769</v>
      </c>
      <c r="C81" t="s">
        <v>94</v>
      </c>
      <c r="D81" s="16">
        <v>40909</v>
      </c>
      <c r="E81" s="16">
        <v>41274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1</v>
      </c>
      <c r="R81" t="s">
        <v>568</v>
      </c>
      <c r="S81">
        <v>0</v>
      </c>
      <c r="T81" s="3">
        <v>4000</v>
      </c>
      <c r="U81" t="s">
        <v>569</v>
      </c>
      <c r="V81">
        <v>0</v>
      </c>
      <c r="W81">
        <v>1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</row>
    <row r="82" spans="1:45">
      <c r="A82" t="s">
        <v>770</v>
      </c>
      <c r="B82" t="s">
        <v>87</v>
      </c>
      <c r="C82" t="s">
        <v>771</v>
      </c>
      <c r="D82" s="16">
        <v>40923</v>
      </c>
      <c r="E82" s="16">
        <v>40927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3</v>
      </c>
      <c r="R82" t="s">
        <v>568</v>
      </c>
      <c r="S82">
        <v>0</v>
      </c>
      <c r="T82" s="3">
        <v>2700</v>
      </c>
      <c r="U82" t="s">
        <v>569</v>
      </c>
      <c r="V82">
        <v>3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</row>
    <row r="83" spans="1:45">
      <c r="A83" t="s">
        <v>772</v>
      </c>
      <c r="B83" t="s">
        <v>86</v>
      </c>
      <c r="C83" t="s">
        <v>773</v>
      </c>
      <c r="D83" s="16">
        <v>41243</v>
      </c>
      <c r="E83" s="16">
        <v>41247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2</v>
      </c>
      <c r="R83" t="s">
        <v>568</v>
      </c>
      <c r="S83">
        <v>0</v>
      </c>
      <c r="T83" s="3">
        <v>15000</v>
      </c>
      <c r="U83" t="s">
        <v>569</v>
      </c>
      <c r="V83">
        <v>2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</row>
    <row r="84" spans="1:45">
      <c r="A84" t="s">
        <v>774</v>
      </c>
      <c r="B84" t="s">
        <v>85</v>
      </c>
      <c r="C84" t="s">
        <v>775</v>
      </c>
      <c r="D84" s="16">
        <v>41258</v>
      </c>
      <c r="E84" s="16">
        <v>41261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6</v>
      </c>
      <c r="R84" t="s">
        <v>568</v>
      </c>
      <c r="S84">
        <v>0</v>
      </c>
      <c r="T84" s="3">
        <v>21000</v>
      </c>
      <c r="U84" t="s">
        <v>569</v>
      </c>
      <c r="V84">
        <v>0</v>
      </c>
      <c r="W84">
        <v>6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</row>
    <row r="85" spans="1:45">
      <c r="A85" t="s">
        <v>776</v>
      </c>
      <c r="B85" t="s">
        <v>88</v>
      </c>
      <c r="C85" t="s">
        <v>94</v>
      </c>
      <c r="D85" s="16">
        <v>40909</v>
      </c>
      <c r="E85" s="16">
        <v>41274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13</v>
      </c>
      <c r="R85" t="s">
        <v>568</v>
      </c>
      <c r="S85">
        <v>0</v>
      </c>
      <c r="T85" s="3">
        <v>260000</v>
      </c>
      <c r="U85" t="s">
        <v>569</v>
      </c>
      <c r="V85">
        <v>4</v>
      </c>
      <c r="W85">
        <v>9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</row>
    <row r="86" spans="1:45">
      <c r="A86" t="s">
        <v>777</v>
      </c>
      <c r="B86" t="s">
        <v>778</v>
      </c>
      <c r="C86" t="s">
        <v>94</v>
      </c>
      <c r="D86" s="16">
        <v>41000</v>
      </c>
      <c r="E86" s="16">
        <v>41003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2</v>
      </c>
      <c r="R86" t="s">
        <v>568</v>
      </c>
      <c r="S86">
        <v>0</v>
      </c>
      <c r="T86" s="3">
        <v>8000</v>
      </c>
      <c r="U86" t="s">
        <v>569</v>
      </c>
      <c r="V86">
        <v>2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</row>
    <row r="87" spans="1:45">
      <c r="A87" t="s">
        <v>779</v>
      </c>
      <c r="B87" t="s">
        <v>89</v>
      </c>
      <c r="C87" t="s">
        <v>754</v>
      </c>
      <c r="D87" s="16">
        <v>41091</v>
      </c>
      <c r="E87" s="16">
        <v>41094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50</v>
      </c>
      <c r="R87" t="s">
        <v>568</v>
      </c>
      <c r="S87">
        <v>0</v>
      </c>
      <c r="T87" s="3">
        <v>68000</v>
      </c>
      <c r="U87" t="s">
        <v>569</v>
      </c>
      <c r="V87">
        <v>0</v>
      </c>
      <c r="W87">
        <v>50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</row>
    <row r="88" spans="1:45">
      <c r="A88" t="s">
        <v>780</v>
      </c>
      <c r="B88" t="s">
        <v>781</v>
      </c>
      <c r="C88" t="s">
        <v>94</v>
      </c>
      <c r="D88" s="16">
        <v>40909</v>
      </c>
      <c r="E88" s="16">
        <v>41274</v>
      </c>
      <c r="F88">
        <v>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1</v>
      </c>
      <c r="O88">
        <v>0</v>
      </c>
      <c r="P88">
        <v>0</v>
      </c>
      <c r="Q88">
        <v>0</v>
      </c>
      <c r="R88" t="s">
        <v>568</v>
      </c>
      <c r="S88">
        <v>0</v>
      </c>
      <c r="T88" s="3">
        <v>15000</v>
      </c>
      <c r="U88" t="s">
        <v>569</v>
      </c>
      <c r="V88">
        <v>0</v>
      </c>
      <c r="W88">
        <v>0</v>
      </c>
      <c r="X88">
        <v>0</v>
      </c>
      <c r="Y88">
        <v>2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1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</row>
    <row r="89" spans="1:45">
      <c r="A89" t="s">
        <v>782</v>
      </c>
      <c r="B89" t="s">
        <v>783</v>
      </c>
      <c r="C89" t="s">
        <v>94</v>
      </c>
      <c r="D89" s="16">
        <v>40909</v>
      </c>
      <c r="E89" s="16">
        <v>41274</v>
      </c>
      <c r="F89">
        <v>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50</v>
      </c>
      <c r="R89" t="s">
        <v>568</v>
      </c>
      <c r="S89">
        <v>0</v>
      </c>
      <c r="T89" s="3">
        <v>89862</v>
      </c>
      <c r="U89" t="s">
        <v>569</v>
      </c>
      <c r="V89">
        <v>50</v>
      </c>
      <c r="W89">
        <v>0</v>
      </c>
      <c r="X89">
        <v>0</v>
      </c>
      <c r="Y89">
        <v>2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</row>
    <row r="90" spans="1:45">
      <c r="A90" t="s">
        <v>784</v>
      </c>
      <c r="B90" t="s">
        <v>785</v>
      </c>
      <c r="C90" t="s">
        <v>94</v>
      </c>
      <c r="D90" s="16">
        <v>40909</v>
      </c>
      <c r="E90" s="16">
        <v>41274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2</v>
      </c>
      <c r="O90">
        <v>0</v>
      </c>
      <c r="P90">
        <v>0</v>
      </c>
      <c r="Q90">
        <v>10</v>
      </c>
      <c r="R90" t="s">
        <v>568</v>
      </c>
      <c r="S90">
        <v>0</v>
      </c>
      <c r="T90" s="3">
        <v>9000</v>
      </c>
      <c r="U90" t="s">
        <v>569</v>
      </c>
      <c r="V90">
        <v>0</v>
      </c>
      <c r="W90">
        <v>10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2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</row>
    <row r="91" spans="1:45">
      <c r="A91" t="s">
        <v>786</v>
      </c>
      <c r="B91" t="s">
        <v>787</v>
      </c>
      <c r="C91" t="s">
        <v>788</v>
      </c>
      <c r="D91" s="16">
        <v>41046</v>
      </c>
      <c r="E91" s="16">
        <v>41049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2</v>
      </c>
      <c r="R91" t="s">
        <v>568</v>
      </c>
      <c r="S91">
        <v>0</v>
      </c>
      <c r="T91" s="3">
        <v>2000</v>
      </c>
      <c r="U91" t="s">
        <v>569</v>
      </c>
      <c r="V91">
        <v>2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</row>
    <row r="92" spans="1:45">
      <c r="A92" t="s">
        <v>789</v>
      </c>
      <c r="B92" t="s">
        <v>790</v>
      </c>
      <c r="C92" t="s">
        <v>791</v>
      </c>
      <c r="D92" s="16">
        <v>41052</v>
      </c>
      <c r="E92" s="16">
        <v>41052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1</v>
      </c>
      <c r="R92" t="s">
        <v>568</v>
      </c>
      <c r="S92">
        <v>0</v>
      </c>
      <c r="T92" s="3">
        <v>1900</v>
      </c>
      <c r="U92" t="s">
        <v>569</v>
      </c>
      <c r="V92">
        <v>1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</row>
    <row r="93" spans="1:45">
      <c r="A93" t="s">
        <v>792</v>
      </c>
      <c r="B93" t="s">
        <v>793</v>
      </c>
      <c r="C93" t="s">
        <v>94</v>
      </c>
      <c r="D93" s="16">
        <v>40909</v>
      </c>
      <c r="E93" s="16">
        <v>41274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10</v>
      </c>
      <c r="R93" t="s">
        <v>568</v>
      </c>
      <c r="S93">
        <v>0</v>
      </c>
      <c r="T93" s="3">
        <v>2600</v>
      </c>
      <c r="U93" t="s">
        <v>569</v>
      </c>
      <c r="V93">
        <v>10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</row>
    <row r="94" spans="1:45">
      <c r="A94" t="s">
        <v>794</v>
      </c>
      <c r="B94" t="s">
        <v>795</v>
      </c>
      <c r="C94" t="s">
        <v>796</v>
      </c>
      <c r="D94" s="16">
        <v>40909</v>
      </c>
      <c r="E94" s="16">
        <v>41274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5</v>
      </c>
      <c r="R94" t="s">
        <v>568</v>
      </c>
      <c r="S94">
        <v>0</v>
      </c>
      <c r="T94" s="3">
        <v>4000</v>
      </c>
      <c r="U94" t="s">
        <v>569</v>
      </c>
      <c r="V94">
        <v>5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</row>
    <row r="95" spans="1:45">
      <c r="A95" t="s">
        <v>797</v>
      </c>
      <c r="B95" t="s">
        <v>798</v>
      </c>
      <c r="C95" t="s">
        <v>94</v>
      </c>
      <c r="D95" s="16">
        <v>40909</v>
      </c>
      <c r="E95" s="16">
        <v>40912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4</v>
      </c>
      <c r="R95" t="s">
        <v>568</v>
      </c>
      <c r="S95">
        <v>0</v>
      </c>
      <c r="T95" s="3">
        <v>7600</v>
      </c>
      <c r="U95" t="s">
        <v>569</v>
      </c>
      <c r="V95">
        <v>4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1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</row>
    <row r="96" spans="1:45">
      <c r="A96" t="s">
        <v>799</v>
      </c>
      <c r="B96" t="s">
        <v>800</v>
      </c>
      <c r="C96" t="s">
        <v>801</v>
      </c>
      <c r="D96" s="16">
        <v>40909</v>
      </c>
      <c r="E96" s="16">
        <v>41090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1180</v>
      </c>
      <c r="R96" t="s">
        <v>568</v>
      </c>
      <c r="S96">
        <v>0</v>
      </c>
      <c r="T96" s="3">
        <v>8000</v>
      </c>
      <c r="U96" t="s">
        <v>802</v>
      </c>
      <c r="V96">
        <v>590</v>
      </c>
      <c r="W96">
        <v>590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</row>
    <row r="97" spans="1:45">
      <c r="A97" t="s">
        <v>803</v>
      </c>
      <c r="B97" t="s">
        <v>804</v>
      </c>
      <c r="C97" t="s">
        <v>94</v>
      </c>
      <c r="D97" s="16">
        <v>40999</v>
      </c>
      <c r="E97" s="16">
        <v>40999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2</v>
      </c>
      <c r="O97">
        <v>0</v>
      </c>
      <c r="P97">
        <v>0</v>
      </c>
      <c r="Q97">
        <v>30</v>
      </c>
      <c r="R97" t="s">
        <v>568</v>
      </c>
      <c r="S97">
        <v>0</v>
      </c>
      <c r="T97" s="3">
        <v>1800</v>
      </c>
      <c r="U97" t="s">
        <v>802</v>
      </c>
      <c r="V97">
        <v>10</v>
      </c>
      <c r="W97">
        <v>20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1</v>
      </c>
      <c r="AG97">
        <v>1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</row>
    <row r="98" spans="1:45">
      <c r="A98" t="s">
        <v>805</v>
      </c>
      <c r="B98" t="s">
        <v>806</v>
      </c>
      <c r="C98" t="s">
        <v>807</v>
      </c>
      <c r="D98" s="16">
        <v>41028</v>
      </c>
      <c r="E98" s="16">
        <v>41030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120</v>
      </c>
      <c r="R98" t="s">
        <v>568</v>
      </c>
      <c r="S98">
        <v>0</v>
      </c>
      <c r="T98" s="3">
        <v>11000</v>
      </c>
      <c r="U98" t="s">
        <v>802</v>
      </c>
      <c r="V98">
        <v>45</v>
      </c>
      <c r="W98">
        <v>75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</row>
    <row r="99" spans="1:45">
      <c r="A99" t="s">
        <v>808</v>
      </c>
      <c r="B99" t="s">
        <v>809</v>
      </c>
      <c r="C99" t="s">
        <v>810</v>
      </c>
      <c r="D99" s="16">
        <v>41087</v>
      </c>
      <c r="E99" s="16">
        <v>41089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370</v>
      </c>
      <c r="R99" t="s">
        <v>568</v>
      </c>
      <c r="S99">
        <v>0</v>
      </c>
      <c r="T99" s="3">
        <v>38000</v>
      </c>
      <c r="U99" t="s">
        <v>802</v>
      </c>
      <c r="V99">
        <v>185</v>
      </c>
      <c r="W99">
        <v>185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</row>
    <row r="100" spans="1:45">
      <c r="A100" t="s">
        <v>811</v>
      </c>
      <c r="B100" t="s">
        <v>812</v>
      </c>
      <c r="C100" t="s">
        <v>813</v>
      </c>
      <c r="D100" s="16">
        <v>41149</v>
      </c>
      <c r="E100" s="16">
        <v>41150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144</v>
      </c>
      <c r="R100" t="s">
        <v>568</v>
      </c>
      <c r="S100">
        <v>0</v>
      </c>
      <c r="T100" s="3">
        <v>1500</v>
      </c>
      <c r="U100" t="s">
        <v>802</v>
      </c>
      <c r="V100">
        <v>72</v>
      </c>
      <c r="W100">
        <v>72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</row>
    <row r="101" spans="1:45">
      <c r="A101" t="s">
        <v>814</v>
      </c>
      <c r="B101" t="s">
        <v>815</v>
      </c>
      <c r="C101" t="s">
        <v>816</v>
      </c>
      <c r="D101" s="16">
        <v>41156</v>
      </c>
      <c r="E101" s="16">
        <v>41159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32</v>
      </c>
      <c r="R101" t="s">
        <v>568</v>
      </c>
      <c r="S101">
        <v>0</v>
      </c>
      <c r="T101" s="3">
        <v>40200</v>
      </c>
      <c r="U101" t="s">
        <v>802</v>
      </c>
      <c r="V101">
        <v>32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</row>
    <row r="102" spans="1:45">
      <c r="A102" t="s">
        <v>817</v>
      </c>
      <c r="B102" t="s">
        <v>818</v>
      </c>
      <c r="C102" t="s">
        <v>819</v>
      </c>
      <c r="D102" s="16">
        <v>41165</v>
      </c>
      <c r="E102" s="16">
        <v>41168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68</v>
      </c>
      <c r="R102" t="s">
        <v>568</v>
      </c>
      <c r="S102">
        <v>0</v>
      </c>
      <c r="T102" s="3">
        <v>62500</v>
      </c>
      <c r="U102" t="s">
        <v>802</v>
      </c>
      <c r="V102">
        <v>0</v>
      </c>
      <c r="W102">
        <v>68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</row>
    <row r="103" spans="1:45">
      <c r="A103" t="s">
        <v>820</v>
      </c>
      <c r="B103" t="s">
        <v>821</v>
      </c>
      <c r="C103" t="s">
        <v>822</v>
      </c>
      <c r="D103" s="16">
        <v>41193</v>
      </c>
      <c r="E103" s="16">
        <v>41196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96</v>
      </c>
      <c r="R103" t="s">
        <v>568</v>
      </c>
      <c r="S103">
        <v>0</v>
      </c>
      <c r="T103" s="3">
        <v>68100</v>
      </c>
      <c r="U103" t="s">
        <v>802</v>
      </c>
      <c r="V103">
        <v>32</v>
      </c>
      <c r="W103">
        <v>64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</row>
    <row r="104" spans="1:45">
      <c r="A104" t="s">
        <v>823</v>
      </c>
      <c r="B104" t="s">
        <v>824</v>
      </c>
      <c r="C104" t="s">
        <v>459</v>
      </c>
      <c r="D104" s="16">
        <v>40923</v>
      </c>
      <c r="E104" s="16">
        <v>40924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8</v>
      </c>
      <c r="R104" t="s">
        <v>568</v>
      </c>
      <c r="S104">
        <v>0</v>
      </c>
      <c r="T104" s="3">
        <v>7000</v>
      </c>
      <c r="U104" t="s">
        <v>802</v>
      </c>
      <c r="V104">
        <v>4</v>
      </c>
      <c r="W104">
        <v>4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</row>
    <row r="105" spans="1:45">
      <c r="A105" t="s">
        <v>825</v>
      </c>
      <c r="B105" t="s">
        <v>826</v>
      </c>
      <c r="C105" t="s">
        <v>459</v>
      </c>
      <c r="D105" s="16">
        <v>40943</v>
      </c>
      <c r="E105" s="16">
        <v>40944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12</v>
      </c>
      <c r="R105" t="s">
        <v>568</v>
      </c>
      <c r="S105">
        <v>0</v>
      </c>
      <c r="T105" s="3">
        <v>8200</v>
      </c>
      <c r="U105" t="s">
        <v>802</v>
      </c>
      <c r="V105">
        <v>12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</row>
    <row r="106" spans="1:45">
      <c r="A106" t="s">
        <v>827</v>
      </c>
      <c r="B106" t="s">
        <v>828</v>
      </c>
      <c r="C106" t="s">
        <v>459</v>
      </c>
      <c r="D106" s="16">
        <v>40950</v>
      </c>
      <c r="E106" s="16">
        <v>40951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12</v>
      </c>
      <c r="R106" t="s">
        <v>568</v>
      </c>
      <c r="S106">
        <v>0</v>
      </c>
      <c r="T106" s="3">
        <v>8200</v>
      </c>
      <c r="U106" t="s">
        <v>802</v>
      </c>
      <c r="V106">
        <v>0</v>
      </c>
      <c r="W106">
        <v>12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</row>
    <row r="107" spans="1:45">
      <c r="A107" t="s">
        <v>829</v>
      </c>
      <c r="B107" t="s">
        <v>830</v>
      </c>
      <c r="C107" t="s">
        <v>459</v>
      </c>
      <c r="D107" s="16">
        <v>40971</v>
      </c>
      <c r="E107" s="16">
        <v>40972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12</v>
      </c>
      <c r="R107" t="s">
        <v>568</v>
      </c>
      <c r="S107">
        <v>0</v>
      </c>
      <c r="T107" s="3">
        <v>6800</v>
      </c>
      <c r="U107" t="s">
        <v>802</v>
      </c>
      <c r="V107">
        <v>6</v>
      </c>
      <c r="W107">
        <v>6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</row>
    <row r="108" spans="1:45">
      <c r="A108" t="s">
        <v>831</v>
      </c>
      <c r="B108" t="s">
        <v>832</v>
      </c>
      <c r="C108" t="s">
        <v>459</v>
      </c>
      <c r="D108" s="16">
        <v>40985</v>
      </c>
      <c r="E108" s="16">
        <v>40986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12</v>
      </c>
      <c r="R108" t="s">
        <v>568</v>
      </c>
      <c r="S108">
        <v>0</v>
      </c>
      <c r="T108" s="3">
        <v>8200</v>
      </c>
      <c r="U108" t="s">
        <v>802</v>
      </c>
      <c r="V108">
        <v>12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</row>
    <row r="109" spans="1:45">
      <c r="A109" t="s">
        <v>833</v>
      </c>
      <c r="B109" t="s">
        <v>834</v>
      </c>
      <c r="C109" t="s">
        <v>459</v>
      </c>
      <c r="D109" s="16">
        <v>40992</v>
      </c>
      <c r="E109" s="16">
        <v>40993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12</v>
      </c>
      <c r="R109" t="s">
        <v>568</v>
      </c>
      <c r="S109">
        <v>0</v>
      </c>
      <c r="T109" s="3">
        <v>8200</v>
      </c>
      <c r="U109" t="s">
        <v>802</v>
      </c>
      <c r="V109">
        <v>0</v>
      </c>
      <c r="W109">
        <v>12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</row>
    <row r="110" spans="1:45">
      <c r="A110" t="s">
        <v>835</v>
      </c>
      <c r="B110" t="s">
        <v>836</v>
      </c>
      <c r="C110" t="s">
        <v>459</v>
      </c>
      <c r="D110" s="16">
        <v>41013</v>
      </c>
      <c r="E110" s="16">
        <v>41014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12</v>
      </c>
      <c r="R110" t="s">
        <v>568</v>
      </c>
      <c r="S110">
        <v>0</v>
      </c>
      <c r="T110" s="3">
        <v>6800</v>
      </c>
      <c r="U110" t="s">
        <v>802</v>
      </c>
      <c r="V110">
        <v>6</v>
      </c>
      <c r="W110">
        <v>6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</row>
    <row r="111" spans="1:45">
      <c r="A111" t="s">
        <v>837</v>
      </c>
      <c r="B111" t="s">
        <v>838</v>
      </c>
      <c r="C111" t="s">
        <v>459</v>
      </c>
      <c r="D111" s="16">
        <v>41048</v>
      </c>
      <c r="E111" s="16">
        <v>41049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12</v>
      </c>
      <c r="R111" t="s">
        <v>568</v>
      </c>
      <c r="S111">
        <v>0</v>
      </c>
      <c r="T111" s="3">
        <v>6800</v>
      </c>
      <c r="U111" t="s">
        <v>802</v>
      </c>
      <c r="V111">
        <v>6</v>
      </c>
      <c r="W111">
        <v>6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</row>
    <row r="112" spans="1:45">
      <c r="A112" t="s">
        <v>839</v>
      </c>
      <c r="B112" t="s">
        <v>840</v>
      </c>
      <c r="C112" t="s">
        <v>459</v>
      </c>
      <c r="D112" s="16">
        <v>40909</v>
      </c>
      <c r="E112" s="16">
        <v>40910</v>
      </c>
      <c r="F112">
        <v>18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18</v>
      </c>
      <c r="R112" t="s">
        <v>568</v>
      </c>
      <c r="S112">
        <v>0</v>
      </c>
      <c r="T112" s="3">
        <v>7000</v>
      </c>
      <c r="U112" t="s">
        <v>802</v>
      </c>
      <c r="V112">
        <v>9</v>
      </c>
      <c r="W112">
        <v>9</v>
      </c>
      <c r="X112">
        <v>9</v>
      </c>
      <c r="Y112">
        <v>9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</row>
    <row r="113" spans="1:45">
      <c r="A113" t="s">
        <v>841</v>
      </c>
      <c r="B113" t="s">
        <v>842</v>
      </c>
      <c r="C113" t="s">
        <v>843</v>
      </c>
      <c r="D113" s="16">
        <v>40909</v>
      </c>
      <c r="E113" s="16">
        <v>40910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36</v>
      </c>
      <c r="R113" t="s">
        <v>568</v>
      </c>
      <c r="S113">
        <v>0</v>
      </c>
      <c r="T113" s="3">
        <v>37000</v>
      </c>
      <c r="U113" t="s">
        <v>802</v>
      </c>
      <c r="V113">
        <v>18</v>
      </c>
      <c r="W113">
        <v>18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</row>
    <row r="114" spans="1:45">
      <c r="A114" t="s">
        <v>844</v>
      </c>
      <c r="B114" t="s">
        <v>845</v>
      </c>
      <c r="C114" t="s">
        <v>846</v>
      </c>
      <c r="D114" s="16">
        <v>40909</v>
      </c>
      <c r="E114" s="16">
        <v>40910</v>
      </c>
      <c r="F114">
        <v>6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6</v>
      </c>
      <c r="R114" t="s">
        <v>568</v>
      </c>
      <c r="S114">
        <v>0</v>
      </c>
      <c r="T114" s="3">
        <v>7800</v>
      </c>
      <c r="U114" t="s">
        <v>802</v>
      </c>
      <c r="V114">
        <v>3</v>
      </c>
      <c r="W114">
        <v>3</v>
      </c>
      <c r="X114">
        <v>3</v>
      </c>
      <c r="Y114">
        <v>3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</row>
    <row r="115" spans="1:45">
      <c r="A115" t="s">
        <v>847</v>
      </c>
      <c r="B115" t="s">
        <v>380</v>
      </c>
      <c r="C115" t="s">
        <v>381</v>
      </c>
      <c r="D115" s="16">
        <v>41253</v>
      </c>
      <c r="E115" s="16">
        <v>41253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0</v>
      </c>
      <c r="P115">
        <v>0</v>
      </c>
      <c r="Q115">
        <v>65</v>
      </c>
      <c r="R115" t="s">
        <v>568</v>
      </c>
      <c r="S115">
        <v>0</v>
      </c>
      <c r="T115" s="3">
        <v>23000</v>
      </c>
      <c r="U115" t="s">
        <v>802</v>
      </c>
      <c r="V115">
        <v>20</v>
      </c>
      <c r="W115">
        <v>45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</row>
    <row r="116" spans="1:45">
      <c r="A116" t="s">
        <v>848</v>
      </c>
      <c r="B116" t="s">
        <v>849</v>
      </c>
      <c r="C116" t="s">
        <v>850</v>
      </c>
      <c r="D116" s="16">
        <v>41061</v>
      </c>
      <c r="E116" s="16">
        <v>41061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</v>
      </c>
      <c r="O116">
        <v>0</v>
      </c>
      <c r="P116">
        <v>0</v>
      </c>
      <c r="Q116">
        <v>40</v>
      </c>
      <c r="R116" t="s">
        <v>568</v>
      </c>
      <c r="S116">
        <v>0</v>
      </c>
      <c r="T116" s="3">
        <v>9000</v>
      </c>
      <c r="U116" t="s">
        <v>802</v>
      </c>
      <c r="V116">
        <v>10</v>
      </c>
      <c r="W116">
        <v>30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1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</row>
    <row r="117" spans="1:45">
      <c r="A117" t="s">
        <v>851</v>
      </c>
      <c r="B117" t="s">
        <v>852</v>
      </c>
      <c r="C117" t="s">
        <v>94</v>
      </c>
      <c r="D117" s="16">
        <v>40909</v>
      </c>
      <c r="E117" s="16">
        <v>41274</v>
      </c>
      <c r="F117">
        <v>15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7</v>
      </c>
      <c r="O117">
        <v>0</v>
      </c>
      <c r="P117">
        <v>0</v>
      </c>
      <c r="Q117">
        <v>200</v>
      </c>
      <c r="R117" t="s">
        <v>568</v>
      </c>
      <c r="S117">
        <v>0</v>
      </c>
      <c r="T117" s="3">
        <v>71500</v>
      </c>
      <c r="U117" t="s">
        <v>802</v>
      </c>
      <c r="V117">
        <v>20</v>
      </c>
      <c r="W117">
        <v>180</v>
      </c>
      <c r="X117">
        <v>5</v>
      </c>
      <c r="Y117">
        <v>10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5</v>
      </c>
      <c r="AG117">
        <v>2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</row>
    <row r="118" spans="1:45">
      <c r="A118" t="s">
        <v>853</v>
      </c>
      <c r="B118" t="s">
        <v>854</v>
      </c>
      <c r="C118" t="s">
        <v>855</v>
      </c>
      <c r="D118" s="16">
        <v>41053</v>
      </c>
      <c r="E118" s="16">
        <v>41054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2</v>
      </c>
      <c r="O118">
        <v>0</v>
      </c>
      <c r="P118">
        <v>0</v>
      </c>
      <c r="Q118">
        <v>0</v>
      </c>
      <c r="R118" t="s">
        <v>568</v>
      </c>
      <c r="S118">
        <v>0</v>
      </c>
      <c r="T118" s="3">
        <v>2500</v>
      </c>
      <c r="U118" t="s">
        <v>802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2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</row>
    <row r="119" spans="1:45">
      <c r="A119" t="s">
        <v>856</v>
      </c>
      <c r="B119" t="s">
        <v>857</v>
      </c>
      <c r="C119" t="s">
        <v>858</v>
      </c>
      <c r="D119" s="16">
        <v>41034</v>
      </c>
      <c r="E119" s="16">
        <v>41035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2</v>
      </c>
      <c r="O119">
        <v>0</v>
      </c>
      <c r="P119">
        <v>0</v>
      </c>
      <c r="Q119">
        <v>0</v>
      </c>
      <c r="R119" t="s">
        <v>568</v>
      </c>
      <c r="S119">
        <v>0</v>
      </c>
      <c r="T119" s="3">
        <v>2500</v>
      </c>
      <c r="U119" t="s">
        <v>802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2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</row>
    <row r="120" spans="1:45">
      <c r="A120" t="s">
        <v>859</v>
      </c>
      <c r="B120" t="s">
        <v>860</v>
      </c>
      <c r="C120" t="s">
        <v>861</v>
      </c>
      <c r="D120" s="16">
        <v>41194</v>
      </c>
      <c r="E120" s="16">
        <v>41195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2</v>
      </c>
      <c r="O120">
        <v>0</v>
      </c>
      <c r="P120">
        <v>0</v>
      </c>
      <c r="Q120">
        <v>0</v>
      </c>
      <c r="R120" t="s">
        <v>568</v>
      </c>
      <c r="S120">
        <v>0</v>
      </c>
      <c r="T120" s="3">
        <v>2500</v>
      </c>
      <c r="U120" t="s">
        <v>802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2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</row>
    <row r="121" spans="1:45">
      <c r="A121" t="s">
        <v>862</v>
      </c>
      <c r="B121" t="s">
        <v>863</v>
      </c>
      <c r="C121" t="s">
        <v>864</v>
      </c>
      <c r="D121" s="16">
        <v>41160</v>
      </c>
      <c r="E121" s="16">
        <v>41161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2</v>
      </c>
      <c r="O121">
        <v>0</v>
      </c>
      <c r="P121">
        <v>0</v>
      </c>
      <c r="Q121">
        <v>0</v>
      </c>
      <c r="R121" t="s">
        <v>568</v>
      </c>
      <c r="S121">
        <v>0</v>
      </c>
      <c r="T121" s="3">
        <v>2500</v>
      </c>
      <c r="U121" t="s">
        <v>802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2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</row>
    <row r="122" spans="1:45">
      <c r="A122" t="s">
        <v>865</v>
      </c>
      <c r="B122" t="s">
        <v>866</v>
      </c>
      <c r="C122" t="s">
        <v>867</v>
      </c>
      <c r="D122" s="16">
        <v>41013</v>
      </c>
      <c r="E122" s="16">
        <v>41014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4</v>
      </c>
      <c r="O122">
        <v>0</v>
      </c>
      <c r="P122">
        <v>0</v>
      </c>
      <c r="Q122">
        <v>0</v>
      </c>
      <c r="R122" t="s">
        <v>568</v>
      </c>
      <c r="S122">
        <v>0</v>
      </c>
      <c r="T122" s="3">
        <v>6000</v>
      </c>
      <c r="U122" t="s">
        <v>802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4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</row>
    <row r="123" spans="1:45">
      <c r="A123" t="s">
        <v>868</v>
      </c>
      <c r="B123" t="s">
        <v>869</v>
      </c>
      <c r="C123" t="s">
        <v>870</v>
      </c>
      <c r="D123" s="16">
        <v>41048</v>
      </c>
      <c r="E123" s="16">
        <v>41049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4</v>
      </c>
      <c r="O123">
        <v>0</v>
      </c>
      <c r="P123">
        <v>0</v>
      </c>
      <c r="Q123">
        <v>0</v>
      </c>
      <c r="R123" t="s">
        <v>568</v>
      </c>
      <c r="S123">
        <v>0</v>
      </c>
      <c r="T123" s="3">
        <v>8000</v>
      </c>
      <c r="U123" t="s">
        <v>802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4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</row>
    <row r="124" spans="1:45">
      <c r="A124" t="s">
        <v>871</v>
      </c>
      <c r="B124" t="s">
        <v>872</v>
      </c>
      <c r="C124" t="s">
        <v>873</v>
      </c>
      <c r="D124" s="16">
        <v>41076</v>
      </c>
      <c r="E124" s="16">
        <v>41077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4</v>
      </c>
      <c r="O124">
        <v>0</v>
      </c>
      <c r="P124">
        <v>0</v>
      </c>
      <c r="Q124">
        <v>70</v>
      </c>
      <c r="R124" t="s">
        <v>568</v>
      </c>
      <c r="S124">
        <v>0</v>
      </c>
      <c r="T124" s="3">
        <v>24300</v>
      </c>
      <c r="U124" t="s">
        <v>802</v>
      </c>
      <c r="V124">
        <v>0</v>
      </c>
      <c r="W124">
        <v>70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4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</row>
    <row r="125" spans="1:45">
      <c r="A125" t="s">
        <v>874</v>
      </c>
      <c r="B125" t="s">
        <v>875</v>
      </c>
      <c r="C125" t="s">
        <v>876</v>
      </c>
      <c r="D125" s="16">
        <v>41167</v>
      </c>
      <c r="E125" s="16">
        <v>41168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4</v>
      </c>
      <c r="O125">
        <v>0</v>
      </c>
      <c r="P125">
        <v>0</v>
      </c>
      <c r="Q125">
        <v>0</v>
      </c>
      <c r="R125" t="s">
        <v>568</v>
      </c>
      <c r="S125">
        <v>0</v>
      </c>
      <c r="T125" s="3">
        <v>6000</v>
      </c>
      <c r="U125" t="s">
        <v>802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4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</row>
    <row r="126" spans="1:45">
      <c r="A126" t="s">
        <v>877</v>
      </c>
      <c r="B126" t="s">
        <v>878</v>
      </c>
      <c r="C126" t="s">
        <v>879</v>
      </c>
      <c r="D126" s="16">
        <v>41153</v>
      </c>
      <c r="E126" s="16">
        <v>41154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4</v>
      </c>
      <c r="O126">
        <v>0</v>
      </c>
      <c r="P126">
        <v>0</v>
      </c>
      <c r="Q126">
        <v>40</v>
      </c>
      <c r="R126" t="s">
        <v>568</v>
      </c>
      <c r="S126">
        <v>0</v>
      </c>
      <c r="T126" s="3">
        <v>9000</v>
      </c>
      <c r="U126" t="s">
        <v>802</v>
      </c>
      <c r="V126">
        <v>20</v>
      </c>
      <c r="W126">
        <v>20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4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</row>
    <row r="127" spans="1:45">
      <c r="A127" t="s">
        <v>880</v>
      </c>
      <c r="B127" t="s">
        <v>881</v>
      </c>
      <c r="C127" t="s">
        <v>882</v>
      </c>
      <c r="D127" s="16">
        <v>41188</v>
      </c>
      <c r="E127" s="16">
        <v>41189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4</v>
      </c>
      <c r="O127">
        <v>0</v>
      </c>
      <c r="P127">
        <v>0</v>
      </c>
      <c r="Q127">
        <v>0</v>
      </c>
      <c r="R127" t="s">
        <v>568</v>
      </c>
      <c r="S127">
        <v>0</v>
      </c>
      <c r="T127" s="3">
        <v>6000</v>
      </c>
      <c r="U127" t="s">
        <v>802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4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</row>
    <row r="128" spans="1:45">
      <c r="A128" t="s">
        <v>883</v>
      </c>
      <c r="B128" t="s">
        <v>884</v>
      </c>
      <c r="C128" t="s">
        <v>885</v>
      </c>
      <c r="D128" s="16">
        <v>41223</v>
      </c>
      <c r="E128" s="16">
        <v>41224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4</v>
      </c>
      <c r="O128">
        <v>0</v>
      </c>
      <c r="P128">
        <v>0</v>
      </c>
      <c r="Q128">
        <v>0</v>
      </c>
      <c r="R128" t="s">
        <v>568</v>
      </c>
      <c r="S128">
        <v>0</v>
      </c>
      <c r="T128" s="3">
        <v>6000</v>
      </c>
      <c r="U128" t="s">
        <v>802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4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</row>
    <row r="129" spans="1:45">
      <c r="A129" t="s">
        <v>886</v>
      </c>
      <c r="B129" t="s">
        <v>887</v>
      </c>
      <c r="C129" t="s">
        <v>665</v>
      </c>
      <c r="D129" s="16">
        <v>40985</v>
      </c>
      <c r="E129" s="16">
        <v>40986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4</v>
      </c>
      <c r="O129">
        <v>0</v>
      </c>
      <c r="P129">
        <v>0</v>
      </c>
      <c r="Q129">
        <v>6</v>
      </c>
      <c r="R129" t="s">
        <v>568</v>
      </c>
      <c r="S129">
        <v>0</v>
      </c>
      <c r="T129" s="3">
        <v>8000</v>
      </c>
      <c r="U129" t="s">
        <v>802</v>
      </c>
      <c r="V129">
        <v>0</v>
      </c>
      <c r="W129">
        <v>6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4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</row>
    <row r="130" spans="1:45">
      <c r="A130" t="s">
        <v>888</v>
      </c>
      <c r="B130" t="s">
        <v>889</v>
      </c>
      <c r="C130" t="s">
        <v>890</v>
      </c>
      <c r="D130" s="16">
        <v>41181</v>
      </c>
      <c r="E130" s="16">
        <v>41182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4</v>
      </c>
      <c r="O130">
        <v>0</v>
      </c>
      <c r="P130">
        <v>0</v>
      </c>
      <c r="Q130">
        <v>0</v>
      </c>
      <c r="R130" t="s">
        <v>568</v>
      </c>
      <c r="S130">
        <v>0</v>
      </c>
      <c r="T130" s="3">
        <v>3000</v>
      </c>
      <c r="U130" t="s">
        <v>802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4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</row>
    <row r="131" spans="1:45">
      <c r="A131" t="s">
        <v>891</v>
      </c>
      <c r="B131" t="s">
        <v>892</v>
      </c>
      <c r="C131" t="s">
        <v>893</v>
      </c>
      <c r="D131" s="16">
        <v>41202</v>
      </c>
      <c r="E131" s="16">
        <v>41203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4</v>
      </c>
      <c r="O131">
        <v>0</v>
      </c>
      <c r="P131">
        <v>0</v>
      </c>
      <c r="Q131">
        <v>0</v>
      </c>
      <c r="R131" t="s">
        <v>568</v>
      </c>
      <c r="S131">
        <v>0</v>
      </c>
      <c r="T131" s="3">
        <v>3000</v>
      </c>
      <c r="U131" t="s">
        <v>802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4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</row>
    <row r="132" spans="1:45">
      <c r="A132" t="s">
        <v>894</v>
      </c>
      <c r="B132" t="s">
        <v>895</v>
      </c>
      <c r="C132" t="s">
        <v>896</v>
      </c>
      <c r="D132" s="16">
        <v>41019</v>
      </c>
      <c r="E132" s="16">
        <v>41021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4</v>
      </c>
      <c r="O132">
        <v>0</v>
      </c>
      <c r="P132">
        <v>0</v>
      </c>
      <c r="Q132">
        <v>0</v>
      </c>
      <c r="R132" t="s">
        <v>568</v>
      </c>
      <c r="S132">
        <v>0</v>
      </c>
      <c r="T132" s="3">
        <v>4000</v>
      </c>
      <c r="U132" t="s">
        <v>802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4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</row>
    <row r="133" spans="1:45">
      <c r="A133" t="s">
        <v>897</v>
      </c>
      <c r="B133" t="s">
        <v>898</v>
      </c>
      <c r="C133" t="s">
        <v>899</v>
      </c>
      <c r="D133" s="16">
        <v>41054</v>
      </c>
      <c r="E133" s="16">
        <v>41056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4</v>
      </c>
      <c r="O133">
        <v>0</v>
      </c>
      <c r="P133">
        <v>0</v>
      </c>
      <c r="Q133">
        <v>0</v>
      </c>
      <c r="R133" t="s">
        <v>568</v>
      </c>
      <c r="S133">
        <v>0</v>
      </c>
      <c r="T133" s="3">
        <v>4000</v>
      </c>
      <c r="U133" t="s">
        <v>802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4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</row>
    <row r="134" spans="1:45">
      <c r="A134" t="s">
        <v>900</v>
      </c>
      <c r="B134" t="s">
        <v>901</v>
      </c>
      <c r="C134" t="s">
        <v>902</v>
      </c>
      <c r="D134" s="16">
        <v>41089</v>
      </c>
      <c r="E134" s="16">
        <v>41091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4</v>
      </c>
      <c r="O134">
        <v>0</v>
      </c>
      <c r="P134">
        <v>0</v>
      </c>
      <c r="Q134">
        <v>0</v>
      </c>
      <c r="R134" t="s">
        <v>568</v>
      </c>
      <c r="S134">
        <v>0</v>
      </c>
      <c r="T134" s="3">
        <v>6000</v>
      </c>
      <c r="U134" t="s">
        <v>802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4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</row>
    <row r="135" spans="1:45">
      <c r="A135" t="s">
        <v>903</v>
      </c>
      <c r="B135" t="s">
        <v>904</v>
      </c>
      <c r="C135" t="s">
        <v>905</v>
      </c>
      <c r="D135" s="16">
        <v>41104</v>
      </c>
      <c r="E135" s="16">
        <v>41105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4</v>
      </c>
      <c r="O135">
        <v>0</v>
      </c>
      <c r="P135">
        <v>0</v>
      </c>
      <c r="Q135">
        <v>0</v>
      </c>
      <c r="R135" t="s">
        <v>568</v>
      </c>
      <c r="S135">
        <v>0</v>
      </c>
      <c r="T135" s="3">
        <v>7000</v>
      </c>
      <c r="U135" t="s">
        <v>802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4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</row>
    <row r="136" spans="1:45">
      <c r="A136" t="s">
        <v>906</v>
      </c>
      <c r="B136" t="s">
        <v>907</v>
      </c>
      <c r="C136" t="s">
        <v>908</v>
      </c>
      <c r="D136" s="16">
        <v>41230</v>
      </c>
      <c r="E136" s="16">
        <v>41231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4</v>
      </c>
      <c r="O136">
        <v>0</v>
      </c>
      <c r="P136">
        <v>0</v>
      </c>
      <c r="Q136">
        <v>0</v>
      </c>
      <c r="R136" t="s">
        <v>568</v>
      </c>
      <c r="S136">
        <v>0</v>
      </c>
      <c r="T136" s="3">
        <v>8000</v>
      </c>
      <c r="U136" t="s">
        <v>802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4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</row>
    <row r="137" spans="1:45">
      <c r="A137" t="s">
        <v>909</v>
      </c>
      <c r="B137" t="s">
        <v>910</v>
      </c>
      <c r="C137" t="s">
        <v>94</v>
      </c>
      <c r="D137" s="16">
        <v>40909</v>
      </c>
      <c r="E137" s="16">
        <v>40912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2</v>
      </c>
      <c r="O137">
        <v>0</v>
      </c>
      <c r="P137">
        <v>0</v>
      </c>
      <c r="Q137">
        <v>6</v>
      </c>
      <c r="R137" t="s">
        <v>568</v>
      </c>
      <c r="S137">
        <v>0</v>
      </c>
      <c r="T137" s="3">
        <v>5000</v>
      </c>
      <c r="U137" t="s">
        <v>802</v>
      </c>
      <c r="V137">
        <v>0</v>
      </c>
      <c r="W137">
        <v>6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2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</row>
    <row r="138" spans="1:45">
      <c r="A138" t="s">
        <v>911</v>
      </c>
      <c r="B138" t="s">
        <v>912</v>
      </c>
      <c r="C138" t="s">
        <v>94</v>
      </c>
      <c r="D138" s="16">
        <v>40909</v>
      </c>
      <c r="E138" s="16">
        <v>40912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4</v>
      </c>
      <c r="O138">
        <v>0</v>
      </c>
      <c r="P138">
        <v>0</v>
      </c>
      <c r="Q138">
        <v>0</v>
      </c>
      <c r="R138" t="s">
        <v>568</v>
      </c>
      <c r="S138">
        <v>0</v>
      </c>
      <c r="T138" s="3">
        <v>4000</v>
      </c>
      <c r="U138" t="s">
        <v>802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4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</row>
    <row r="139" spans="1:45">
      <c r="A139" t="s">
        <v>913</v>
      </c>
      <c r="B139" t="s">
        <v>914</v>
      </c>
      <c r="C139" t="s">
        <v>760</v>
      </c>
      <c r="D139" s="16">
        <v>40909</v>
      </c>
      <c r="E139" s="16">
        <v>41274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60</v>
      </c>
      <c r="O139">
        <v>0</v>
      </c>
      <c r="P139">
        <v>0</v>
      </c>
      <c r="Q139">
        <v>0</v>
      </c>
      <c r="R139" t="s">
        <v>568</v>
      </c>
      <c r="S139">
        <v>0</v>
      </c>
      <c r="T139" s="3">
        <v>90000</v>
      </c>
      <c r="U139" t="s">
        <v>802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10</v>
      </c>
      <c r="AG139">
        <v>50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</row>
    <row r="140" spans="1:45">
      <c r="A140" t="s">
        <v>915</v>
      </c>
      <c r="B140" t="s">
        <v>916</v>
      </c>
      <c r="C140" t="s">
        <v>94</v>
      </c>
      <c r="D140" s="16">
        <v>40909</v>
      </c>
      <c r="E140" s="16">
        <v>41274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6</v>
      </c>
      <c r="R140" t="s">
        <v>568</v>
      </c>
      <c r="S140">
        <v>0</v>
      </c>
      <c r="T140" s="3">
        <v>8000</v>
      </c>
      <c r="U140" t="s">
        <v>802</v>
      </c>
      <c r="V140">
        <v>3</v>
      </c>
      <c r="W140">
        <v>3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1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</row>
    <row r="141" spans="1:45">
      <c r="A141" t="s">
        <v>917</v>
      </c>
      <c r="B141" t="s">
        <v>918</v>
      </c>
      <c r="C141" t="s">
        <v>919</v>
      </c>
      <c r="D141" s="16">
        <v>41156</v>
      </c>
      <c r="E141" s="16">
        <v>41159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2</v>
      </c>
      <c r="O141">
        <v>0</v>
      </c>
      <c r="P141">
        <v>0</v>
      </c>
      <c r="Q141">
        <v>32</v>
      </c>
      <c r="R141" t="s">
        <v>568</v>
      </c>
      <c r="S141">
        <v>0</v>
      </c>
      <c r="T141" s="3">
        <v>26000</v>
      </c>
      <c r="U141" t="s">
        <v>802</v>
      </c>
      <c r="V141">
        <v>32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2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</row>
    <row r="142" spans="1:45">
      <c r="A142" t="s">
        <v>920</v>
      </c>
      <c r="B142" t="s">
        <v>921</v>
      </c>
      <c r="C142" t="s">
        <v>94</v>
      </c>
      <c r="D142" s="16">
        <v>40909</v>
      </c>
      <c r="E142" s="16">
        <v>40912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2</v>
      </c>
      <c r="O142">
        <v>0</v>
      </c>
      <c r="P142">
        <v>0</v>
      </c>
      <c r="Q142">
        <v>40</v>
      </c>
      <c r="R142" t="s">
        <v>568</v>
      </c>
      <c r="S142">
        <v>0</v>
      </c>
      <c r="T142" s="3">
        <v>65000</v>
      </c>
      <c r="U142" t="s">
        <v>802</v>
      </c>
      <c r="V142">
        <v>0</v>
      </c>
      <c r="W142">
        <v>40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2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</row>
    <row r="143" spans="1:45">
      <c r="A143" t="s">
        <v>922</v>
      </c>
      <c r="B143" t="s">
        <v>923</v>
      </c>
      <c r="C143" t="s">
        <v>94</v>
      </c>
      <c r="D143" s="16">
        <v>40909</v>
      </c>
      <c r="E143" s="16">
        <v>40912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2</v>
      </c>
      <c r="O143">
        <v>0</v>
      </c>
      <c r="P143">
        <v>0</v>
      </c>
      <c r="Q143">
        <v>25</v>
      </c>
      <c r="R143" t="s">
        <v>568</v>
      </c>
      <c r="S143">
        <v>0</v>
      </c>
      <c r="T143" s="3">
        <v>43000</v>
      </c>
      <c r="U143" t="s">
        <v>802</v>
      </c>
      <c r="V143">
        <v>25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2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</row>
    <row r="144" spans="1:45">
      <c r="A144" t="s">
        <v>924</v>
      </c>
      <c r="B144" t="s">
        <v>925</v>
      </c>
      <c r="C144" t="s">
        <v>94</v>
      </c>
      <c r="D144" s="16">
        <v>40909</v>
      </c>
      <c r="E144" s="16">
        <v>41274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12</v>
      </c>
      <c r="O144">
        <v>0</v>
      </c>
      <c r="P144">
        <v>0</v>
      </c>
      <c r="Q144">
        <v>0</v>
      </c>
      <c r="R144" t="s">
        <v>568</v>
      </c>
      <c r="S144">
        <v>0</v>
      </c>
      <c r="T144" s="3">
        <v>15000</v>
      </c>
      <c r="U144" t="s">
        <v>802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2</v>
      </c>
      <c r="AG144">
        <v>10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</row>
    <row r="145" spans="1:45">
      <c r="A145" t="s">
        <v>926</v>
      </c>
      <c r="B145" t="s">
        <v>927</v>
      </c>
      <c r="C145" t="s">
        <v>94</v>
      </c>
      <c r="D145" s="16">
        <v>40909</v>
      </c>
      <c r="E145" s="16">
        <v>41274</v>
      </c>
      <c r="F145">
        <v>4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2</v>
      </c>
      <c r="O145">
        <v>0</v>
      </c>
      <c r="P145">
        <v>0</v>
      </c>
      <c r="Q145">
        <v>10</v>
      </c>
      <c r="R145" t="s">
        <v>568</v>
      </c>
      <c r="S145">
        <v>0</v>
      </c>
      <c r="T145" s="3">
        <v>19000</v>
      </c>
      <c r="U145" t="s">
        <v>802</v>
      </c>
      <c r="V145">
        <v>0</v>
      </c>
      <c r="W145">
        <v>10</v>
      </c>
      <c r="X145">
        <v>0</v>
      </c>
      <c r="Y145">
        <v>4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2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</row>
    <row r="146" spans="1:45">
      <c r="A146" t="s">
        <v>928</v>
      </c>
      <c r="B146" t="s">
        <v>929</v>
      </c>
      <c r="C146" t="s">
        <v>94</v>
      </c>
      <c r="D146" s="16">
        <v>40909</v>
      </c>
      <c r="E146" s="16">
        <v>41274</v>
      </c>
      <c r="F146">
        <v>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10</v>
      </c>
      <c r="R146" t="s">
        <v>568</v>
      </c>
      <c r="S146">
        <v>0</v>
      </c>
      <c r="T146" s="3">
        <v>1500</v>
      </c>
      <c r="U146" t="s">
        <v>802</v>
      </c>
      <c r="V146">
        <v>0</v>
      </c>
      <c r="W146">
        <v>10</v>
      </c>
      <c r="X146">
        <v>0</v>
      </c>
      <c r="Y146">
        <v>2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</row>
    <row r="147" spans="1:45">
      <c r="A147" t="s">
        <v>930</v>
      </c>
      <c r="B147" t="s">
        <v>931</v>
      </c>
      <c r="C147" t="s">
        <v>94</v>
      </c>
      <c r="D147" s="16">
        <v>40909</v>
      </c>
      <c r="E147" s="16">
        <v>41274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4</v>
      </c>
      <c r="R147" t="s">
        <v>568</v>
      </c>
      <c r="S147">
        <v>0</v>
      </c>
      <c r="T147" s="3">
        <v>6000</v>
      </c>
      <c r="U147" t="s">
        <v>802</v>
      </c>
      <c r="V147">
        <v>2</v>
      </c>
      <c r="W147">
        <v>2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</row>
    <row r="148" spans="1:45">
      <c r="A148" t="s">
        <v>932</v>
      </c>
      <c r="B148" t="s">
        <v>933</v>
      </c>
      <c r="C148" t="s">
        <v>934</v>
      </c>
      <c r="D148" s="16">
        <v>40909</v>
      </c>
      <c r="E148" s="16">
        <v>41274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4</v>
      </c>
      <c r="R148" t="s">
        <v>568</v>
      </c>
      <c r="S148">
        <v>0</v>
      </c>
      <c r="T148" s="3">
        <v>2800</v>
      </c>
      <c r="U148" t="s">
        <v>802</v>
      </c>
      <c r="V148">
        <v>4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1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</row>
    <row r="149" spans="1:45">
      <c r="A149" t="s">
        <v>935</v>
      </c>
      <c r="B149" t="s">
        <v>936</v>
      </c>
      <c r="C149" t="s">
        <v>937</v>
      </c>
      <c r="D149" s="16">
        <v>41082</v>
      </c>
      <c r="E149" s="16">
        <v>41084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4</v>
      </c>
      <c r="O149">
        <v>0</v>
      </c>
      <c r="P149">
        <v>0</v>
      </c>
      <c r="Q149">
        <v>50</v>
      </c>
      <c r="R149" t="s">
        <v>568</v>
      </c>
      <c r="S149">
        <v>0</v>
      </c>
      <c r="T149" s="3">
        <v>3000</v>
      </c>
      <c r="U149" t="s">
        <v>802</v>
      </c>
      <c r="V149">
        <v>25</v>
      </c>
      <c r="W149">
        <v>25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2</v>
      </c>
      <c r="AG149">
        <v>2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</row>
    <row r="150" spans="1:45">
      <c r="A150" t="s">
        <v>938</v>
      </c>
      <c r="B150" t="s">
        <v>939</v>
      </c>
      <c r="C150" t="s">
        <v>940</v>
      </c>
      <c r="D150" s="16">
        <v>41012</v>
      </c>
      <c r="E150" s="16">
        <v>41014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</v>
      </c>
      <c r="O150">
        <v>0</v>
      </c>
      <c r="P150">
        <v>0</v>
      </c>
      <c r="Q150">
        <v>0</v>
      </c>
      <c r="R150" t="s">
        <v>568</v>
      </c>
      <c r="S150">
        <v>0</v>
      </c>
      <c r="T150" s="3">
        <v>2500</v>
      </c>
      <c r="U150" t="s">
        <v>802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2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</row>
    <row r="151" spans="1:45">
      <c r="A151" t="s">
        <v>941</v>
      </c>
      <c r="B151" t="s">
        <v>942</v>
      </c>
      <c r="C151" t="s">
        <v>943</v>
      </c>
      <c r="D151" s="16">
        <v>41028</v>
      </c>
      <c r="E151" s="16">
        <v>41030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1</v>
      </c>
      <c r="R151" t="s">
        <v>568</v>
      </c>
      <c r="S151">
        <v>0</v>
      </c>
      <c r="T151" s="3">
        <v>1250</v>
      </c>
      <c r="U151" t="s">
        <v>802</v>
      </c>
      <c r="V151">
        <v>1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</row>
    <row r="152" spans="1:45">
      <c r="A152" t="s">
        <v>944</v>
      </c>
      <c r="B152" t="s">
        <v>945</v>
      </c>
      <c r="C152" t="s">
        <v>946</v>
      </c>
      <c r="D152" s="16">
        <v>41202</v>
      </c>
      <c r="E152" s="16">
        <v>41203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</v>
      </c>
      <c r="O152">
        <v>0</v>
      </c>
      <c r="P152">
        <v>0</v>
      </c>
      <c r="Q152">
        <v>0</v>
      </c>
      <c r="R152" t="s">
        <v>568</v>
      </c>
      <c r="S152">
        <v>0</v>
      </c>
      <c r="T152">
        <v>800</v>
      </c>
      <c r="U152" t="s">
        <v>802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1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</row>
    <row r="153" spans="1:45">
      <c r="A153" t="s">
        <v>947</v>
      </c>
      <c r="B153" t="s">
        <v>948</v>
      </c>
      <c r="C153" t="s">
        <v>94</v>
      </c>
      <c r="D153" s="16">
        <v>40909</v>
      </c>
      <c r="E153" s="16">
        <v>41274</v>
      </c>
      <c r="F153">
        <v>6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2</v>
      </c>
      <c r="O153">
        <v>0</v>
      </c>
      <c r="P153">
        <v>0</v>
      </c>
      <c r="Q153">
        <v>0</v>
      </c>
      <c r="R153" t="s">
        <v>568</v>
      </c>
      <c r="S153">
        <v>0</v>
      </c>
      <c r="T153" s="3">
        <v>20500</v>
      </c>
      <c r="U153" t="s">
        <v>802</v>
      </c>
      <c r="V153">
        <v>0</v>
      </c>
      <c r="W153">
        <v>0</v>
      </c>
      <c r="X153">
        <v>1</v>
      </c>
      <c r="Y153">
        <v>5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2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</row>
    <row r="154" spans="1:45">
      <c r="A154" t="s">
        <v>949</v>
      </c>
      <c r="B154" t="s">
        <v>950</v>
      </c>
      <c r="C154" t="s">
        <v>951</v>
      </c>
      <c r="D154" s="16">
        <v>40909</v>
      </c>
      <c r="E154" s="16">
        <v>41274</v>
      </c>
      <c r="F154">
        <v>0</v>
      </c>
      <c r="G154">
        <v>5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 t="s">
        <v>568</v>
      </c>
      <c r="S154">
        <v>0</v>
      </c>
      <c r="T154" s="3">
        <v>5000</v>
      </c>
      <c r="U154" t="s">
        <v>952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5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</row>
    <row r="155" spans="1:45">
      <c r="A155" t="s">
        <v>953</v>
      </c>
      <c r="B155" t="s">
        <v>954</v>
      </c>
      <c r="C155" t="s">
        <v>94</v>
      </c>
      <c r="D155" s="16">
        <v>40909</v>
      </c>
      <c r="E155" s="16">
        <v>41274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5</v>
      </c>
      <c r="O155">
        <v>0</v>
      </c>
      <c r="P155">
        <v>0</v>
      </c>
      <c r="Q155">
        <v>0</v>
      </c>
      <c r="R155" t="s">
        <v>568</v>
      </c>
      <c r="S155">
        <v>0</v>
      </c>
      <c r="T155" s="3">
        <v>15000</v>
      </c>
      <c r="U155" t="s">
        <v>952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5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</row>
    <row r="156" spans="1:45">
      <c r="A156" t="s">
        <v>955</v>
      </c>
      <c r="B156" t="s">
        <v>956</v>
      </c>
      <c r="C156" t="s">
        <v>94</v>
      </c>
      <c r="D156" s="16">
        <v>40909</v>
      </c>
      <c r="E156" s="16">
        <v>41274</v>
      </c>
      <c r="F156">
        <v>5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 t="s">
        <v>568</v>
      </c>
      <c r="S156">
        <v>0</v>
      </c>
      <c r="T156" s="3">
        <v>4000</v>
      </c>
      <c r="U156" t="s">
        <v>952</v>
      </c>
      <c r="V156">
        <v>0</v>
      </c>
      <c r="W156">
        <v>0</v>
      </c>
      <c r="X156">
        <v>2</v>
      </c>
      <c r="Y156">
        <v>3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</row>
    <row r="157" spans="1:45">
      <c r="A157" t="s">
        <v>957</v>
      </c>
      <c r="B157" t="s">
        <v>958</v>
      </c>
      <c r="C157" t="s">
        <v>459</v>
      </c>
      <c r="D157" s="16">
        <v>40909</v>
      </c>
      <c r="E157" s="16">
        <v>40915</v>
      </c>
      <c r="F157">
        <v>5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2</v>
      </c>
      <c r="O157">
        <v>0</v>
      </c>
      <c r="P157">
        <v>0</v>
      </c>
      <c r="Q157">
        <v>80</v>
      </c>
      <c r="R157" t="s">
        <v>568</v>
      </c>
      <c r="S157">
        <v>0</v>
      </c>
      <c r="T157" s="3">
        <v>55000</v>
      </c>
      <c r="U157" t="s">
        <v>952</v>
      </c>
      <c r="V157">
        <v>20</v>
      </c>
      <c r="W157">
        <v>60</v>
      </c>
      <c r="X157">
        <v>0</v>
      </c>
      <c r="Y157">
        <v>5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2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</row>
    <row r="158" spans="1:45">
      <c r="A158" t="s">
        <v>959</v>
      </c>
      <c r="B158" t="s">
        <v>960</v>
      </c>
      <c r="C158" t="s">
        <v>459</v>
      </c>
      <c r="D158" s="16">
        <v>40909</v>
      </c>
      <c r="E158" s="16">
        <v>41274</v>
      </c>
      <c r="F158">
        <v>17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2</v>
      </c>
      <c r="O158">
        <v>0</v>
      </c>
      <c r="P158">
        <v>0</v>
      </c>
      <c r="Q158">
        <v>60</v>
      </c>
      <c r="R158" t="s">
        <v>568</v>
      </c>
      <c r="S158">
        <v>0</v>
      </c>
      <c r="T158" s="3">
        <v>190000</v>
      </c>
      <c r="U158" t="s">
        <v>952</v>
      </c>
      <c r="V158">
        <v>20</v>
      </c>
      <c r="W158">
        <v>40</v>
      </c>
      <c r="X158">
        <v>0</v>
      </c>
      <c r="Y158">
        <v>17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1</v>
      </c>
      <c r="AG158">
        <v>1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</row>
    <row r="159" spans="1:45">
      <c r="A159" t="s">
        <v>961</v>
      </c>
      <c r="B159" t="s">
        <v>962</v>
      </c>
      <c r="C159" t="s">
        <v>459</v>
      </c>
      <c r="D159" s="16">
        <v>40909</v>
      </c>
      <c r="E159" s="16">
        <v>41274</v>
      </c>
      <c r="F159">
        <v>5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</v>
      </c>
      <c r="O159">
        <v>0</v>
      </c>
      <c r="P159">
        <v>0</v>
      </c>
      <c r="Q159">
        <v>160</v>
      </c>
      <c r="R159" t="s">
        <v>568</v>
      </c>
      <c r="S159">
        <v>0</v>
      </c>
      <c r="T159" s="3">
        <v>125000</v>
      </c>
      <c r="U159" t="s">
        <v>952</v>
      </c>
      <c r="V159">
        <v>40</v>
      </c>
      <c r="W159">
        <v>120</v>
      </c>
      <c r="X159">
        <v>0</v>
      </c>
      <c r="Y159">
        <v>5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2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</row>
    <row r="160" spans="1:45">
      <c r="A160" t="s">
        <v>963</v>
      </c>
      <c r="B160" t="s">
        <v>458</v>
      </c>
      <c r="C160" t="s">
        <v>459</v>
      </c>
      <c r="D160" s="16">
        <v>41077</v>
      </c>
      <c r="E160" s="16">
        <v>41077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135</v>
      </c>
      <c r="O160">
        <v>0</v>
      </c>
      <c r="P160">
        <v>0</v>
      </c>
      <c r="Q160">
        <v>0</v>
      </c>
      <c r="R160" t="s">
        <v>568</v>
      </c>
      <c r="S160">
        <v>0</v>
      </c>
      <c r="T160" s="3">
        <v>5000</v>
      </c>
      <c r="U160" t="s">
        <v>964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30</v>
      </c>
      <c r="AG160">
        <v>105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</row>
    <row r="161" spans="1:45">
      <c r="A161" t="s">
        <v>965</v>
      </c>
      <c r="B161" t="s">
        <v>966</v>
      </c>
      <c r="C161" t="s">
        <v>459</v>
      </c>
      <c r="D161" s="16">
        <v>41257</v>
      </c>
      <c r="E161" s="16">
        <v>41257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135</v>
      </c>
      <c r="O161">
        <v>0</v>
      </c>
      <c r="P161">
        <v>0</v>
      </c>
      <c r="Q161">
        <v>0</v>
      </c>
      <c r="R161" t="s">
        <v>568</v>
      </c>
      <c r="S161">
        <v>0</v>
      </c>
      <c r="T161" s="3">
        <v>5000</v>
      </c>
      <c r="U161" t="s">
        <v>964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30</v>
      </c>
      <c r="AG161">
        <v>105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</row>
    <row r="162" spans="1:45">
      <c r="A162" t="s">
        <v>967</v>
      </c>
      <c r="B162" t="s">
        <v>91</v>
      </c>
      <c r="C162" t="s">
        <v>459</v>
      </c>
      <c r="D162" s="16">
        <v>40956</v>
      </c>
      <c r="E162" s="16">
        <v>40956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15</v>
      </c>
      <c r="O162">
        <v>0</v>
      </c>
      <c r="P162">
        <v>0</v>
      </c>
      <c r="Q162">
        <v>0</v>
      </c>
      <c r="R162" t="s">
        <v>568</v>
      </c>
      <c r="S162">
        <v>0</v>
      </c>
      <c r="T162" s="3">
        <v>3000</v>
      </c>
      <c r="U162" t="s">
        <v>964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15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</row>
    <row r="163" spans="1:45">
      <c r="A163" t="s">
        <v>968</v>
      </c>
      <c r="B163" t="s">
        <v>91</v>
      </c>
      <c r="C163" t="s">
        <v>459</v>
      </c>
      <c r="D163" s="16">
        <v>41076</v>
      </c>
      <c r="E163" s="16">
        <v>41076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15</v>
      </c>
      <c r="O163">
        <v>0</v>
      </c>
      <c r="P163">
        <v>0</v>
      </c>
      <c r="Q163">
        <v>0</v>
      </c>
      <c r="R163" t="s">
        <v>568</v>
      </c>
      <c r="S163">
        <v>0</v>
      </c>
      <c r="T163" s="3">
        <v>3000</v>
      </c>
      <c r="U163" t="s">
        <v>964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15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</row>
    <row r="164" spans="1:45">
      <c r="A164" t="s">
        <v>969</v>
      </c>
      <c r="B164" t="s">
        <v>91</v>
      </c>
      <c r="C164" t="s">
        <v>459</v>
      </c>
      <c r="D164" s="16">
        <v>41255</v>
      </c>
      <c r="E164" s="16">
        <v>41255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15</v>
      </c>
      <c r="O164">
        <v>0</v>
      </c>
      <c r="P164">
        <v>0</v>
      </c>
      <c r="Q164">
        <v>0</v>
      </c>
      <c r="R164" t="s">
        <v>568</v>
      </c>
      <c r="S164">
        <v>0</v>
      </c>
      <c r="T164" s="3">
        <v>3250</v>
      </c>
      <c r="U164" t="s">
        <v>964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15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</row>
    <row r="165" spans="1:45">
      <c r="A165" t="s">
        <v>970</v>
      </c>
      <c r="B165" t="s">
        <v>92</v>
      </c>
      <c r="C165" t="s">
        <v>459</v>
      </c>
      <c r="D165" s="16">
        <v>40956</v>
      </c>
      <c r="E165" s="16">
        <v>40956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16</v>
      </c>
      <c r="O165">
        <v>0</v>
      </c>
      <c r="P165">
        <v>0</v>
      </c>
      <c r="Q165">
        <v>0</v>
      </c>
      <c r="R165" t="s">
        <v>568</v>
      </c>
      <c r="S165">
        <v>0</v>
      </c>
      <c r="T165" s="3">
        <v>3000</v>
      </c>
      <c r="U165" t="s">
        <v>964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3</v>
      </c>
      <c r="AG165">
        <v>13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</row>
    <row r="166" spans="1:45">
      <c r="A166" t="s">
        <v>971</v>
      </c>
      <c r="B166" t="s">
        <v>92</v>
      </c>
      <c r="C166" t="s">
        <v>459</v>
      </c>
      <c r="D166" s="16">
        <v>41076</v>
      </c>
      <c r="E166" s="16">
        <v>41076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16</v>
      </c>
      <c r="O166">
        <v>0</v>
      </c>
      <c r="P166">
        <v>0</v>
      </c>
      <c r="Q166">
        <v>0</v>
      </c>
      <c r="R166" t="s">
        <v>568</v>
      </c>
      <c r="S166">
        <v>0</v>
      </c>
      <c r="T166" s="3">
        <v>3000</v>
      </c>
      <c r="U166" t="s">
        <v>964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3</v>
      </c>
      <c r="AG166">
        <v>13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</row>
    <row r="167" spans="1:45">
      <c r="A167" t="s">
        <v>972</v>
      </c>
      <c r="B167" t="s">
        <v>92</v>
      </c>
      <c r="C167" t="s">
        <v>459</v>
      </c>
      <c r="D167" s="16">
        <v>41255</v>
      </c>
      <c r="E167" s="16">
        <v>41255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16</v>
      </c>
      <c r="O167">
        <v>0</v>
      </c>
      <c r="P167">
        <v>0</v>
      </c>
      <c r="Q167">
        <v>0</v>
      </c>
      <c r="R167" t="s">
        <v>568</v>
      </c>
      <c r="S167">
        <v>0</v>
      </c>
      <c r="T167" s="3">
        <v>3250</v>
      </c>
      <c r="U167" t="s">
        <v>964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3</v>
      </c>
      <c r="AG167">
        <v>13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</row>
    <row r="168" spans="1:45">
      <c r="A168" t="s">
        <v>973</v>
      </c>
      <c r="B168" t="s">
        <v>469</v>
      </c>
      <c r="C168" t="s">
        <v>94</v>
      </c>
      <c r="D168" s="16">
        <v>40909</v>
      </c>
      <c r="E168" s="16">
        <v>41274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22</v>
      </c>
      <c r="O168">
        <v>0</v>
      </c>
      <c r="P168">
        <v>0</v>
      </c>
      <c r="Q168">
        <v>0</v>
      </c>
      <c r="R168" t="s">
        <v>568</v>
      </c>
      <c r="S168">
        <v>0</v>
      </c>
      <c r="T168" s="3">
        <v>20600</v>
      </c>
      <c r="U168" t="s">
        <v>964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2</v>
      </c>
      <c r="AG168">
        <v>20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</row>
    <row r="169" spans="1:45">
      <c r="A169" t="s">
        <v>974</v>
      </c>
      <c r="B169" t="s">
        <v>93</v>
      </c>
      <c r="C169" t="s">
        <v>459</v>
      </c>
      <c r="D169" s="16">
        <v>40909</v>
      </c>
      <c r="E169" s="16">
        <v>41274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150</v>
      </c>
      <c r="O169">
        <v>0</v>
      </c>
      <c r="P169">
        <v>0</v>
      </c>
      <c r="Q169">
        <v>0</v>
      </c>
      <c r="R169" t="s">
        <v>568</v>
      </c>
      <c r="S169">
        <v>0</v>
      </c>
      <c r="T169" s="3">
        <v>55000</v>
      </c>
      <c r="U169" t="s">
        <v>964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30</v>
      </c>
      <c r="AG169">
        <v>120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</row>
    <row r="170" spans="1:45">
      <c r="A170" t="s">
        <v>975</v>
      </c>
      <c r="B170" t="s">
        <v>474</v>
      </c>
      <c r="C170" t="s">
        <v>94</v>
      </c>
      <c r="D170" s="16">
        <v>40909</v>
      </c>
      <c r="E170" s="16">
        <v>41274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7</v>
      </c>
      <c r="O170">
        <v>0</v>
      </c>
      <c r="P170">
        <v>0</v>
      </c>
      <c r="Q170">
        <v>0</v>
      </c>
      <c r="R170" t="s">
        <v>568</v>
      </c>
      <c r="S170">
        <v>0</v>
      </c>
      <c r="T170" s="3">
        <v>122500</v>
      </c>
      <c r="U170" t="s">
        <v>964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7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</row>
    <row r="171" spans="1:45">
      <c r="A171" t="s">
        <v>976</v>
      </c>
      <c r="B171" t="s">
        <v>977</v>
      </c>
      <c r="C171" t="s">
        <v>94</v>
      </c>
      <c r="D171" s="16">
        <v>41121</v>
      </c>
      <c r="E171" s="16">
        <v>41121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</v>
      </c>
      <c r="O171">
        <v>0</v>
      </c>
      <c r="P171">
        <v>0</v>
      </c>
      <c r="Q171">
        <v>0</v>
      </c>
      <c r="R171" t="s">
        <v>568</v>
      </c>
      <c r="S171">
        <v>0</v>
      </c>
      <c r="T171" s="3">
        <v>2500</v>
      </c>
      <c r="U171" t="s">
        <v>964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</row>
    <row r="172" spans="1:45">
      <c r="A172" t="s">
        <v>978</v>
      </c>
      <c r="B172" t="s">
        <v>979</v>
      </c>
      <c r="C172" t="s">
        <v>980</v>
      </c>
      <c r="D172" s="16">
        <v>41038</v>
      </c>
      <c r="E172" s="16">
        <v>41042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2</v>
      </c>
      <c r="R172" t="s">
        <v>568</v>
      </c>
      <c r="S172">
        <v>0</v>
      </c>
      <c r="T172" s="3">
        <v>1000</v>
      </c>
      <c r="U172" t="s">
        <v>981</v>
      </c>
      <c r="V172">
        <v>0</v>
      </c>
      <c r="W172">
        <v>2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</row>
    <row r="173" spans="1:45">
      <c r="A173" t="s">
        <v>982</v>
      </c>
      <c r="B173" t="s">
        <v>983</v>
      </c>
      <c r="C173" t="s">
        <v>984</v>
      </c>
      <c r="D173" s="16">
        <v>40940</v>
      </c>
      <c r="E173" s="16">
        <v>40944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1</v>
      </c>
      <c r="R173" t="s">
        <v>568</v>
      </c>
      <c r="S173">
        <v>0</v>
      </c>
      <c r="T173" s="3">
        <v>1000</v>
      </c>
      <c r="U173" t="s">
        <v>981</v>
      </c>
      <c r="V173">
        <v>0</v>
      </c>
      <c r="W173">
        <v>1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</row>
    <row r="174" spans="1:45">
      <c r="A174" t="s">
        <v>985</v>
      </c>
      <c r="B174" t="s">
        <v>986</v>
      </c>
      <c r="C174" t="s">
        <v>987</v>
      </c>
      <c r="D174" s="16">
        <v>41074</v>
      </c>
      <c r="E174" s="16">
        <v>41076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4</v>
      </c>
      <c r="R174" t="s">
        <v>568</v>
      </c>
      <c r="S174">
        <v>0</v>
      </c>
      <c r="T174" s="3">
        <v>3000</v>
      </c>
      <c r="U174" t="s">
        <v>981</v>
      </c>
      <c r="V174">
        <v>0</v>
      </c>
      <c r="W174">
        <v>4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</row>
    <row r="175" spans="1:45">
      <c r="A175" t="s">
        <v>988</v>
      </c>
      <c r="B175" t="s">
        <v>989</v>
      </c>
      <c r="C175" t="s">
        <v>990</v>
      </c>
      <c r="D175" s="16">
        <v>41129</v>
      </c>
      <c r="E175" s="16">
        <v>41131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4</v>
      </c>
      <c r="R175" t="s">
        <v>568</v>
      </c>
      <c r="S175">
        <v>0</v>
      </c>
      <c r="T175" s="3">
        <v>3000</v>
      </c>
      <c r="U175" t="s">
        <v>981</v>
      </c>
      <c r="V175">
        <v>0</v>
      </c>
      <c r="W175">
        <v>4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</row>
    <row r="176" spans="1:45">
      <c r="A176" t="s">
        <v>991</v>
      </c>
      <c r="B176" t="s">
        <v>992</v>
      </c>
      <c r="C176" t="s">
        <v>993</v>
      </c>
      <c r="D176" s="16">
        <v>41156</v>
      </c>
      <c r="E176" s="16">
        <v>41160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6</v>
      </c>
      <c r="R176" t="s">
        <v>568</v>
      </c>
      <c r="S176">
        <v>0</v>
      </c>
      <c r="T176" s="3">
        <v>15000</v>
      </c>
      <c r="U176" t="s">
        <v>981</v>
      </c>
      <c r="V176">
        <v>0</v>
      </c>
      <c r="W176">
        <v>6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</row>
    <row r="177" spans="1:45">
      <c r="A177" t="s">
        <v>994</v>
      </c>
      <c r="B177" t="s">
        <v>995</v>
      </c>
      <c r="C177" t="s">
        <v>996</v>
      </c>
      <c r="D177" s="16">
        <v>41040</v>
      </c>
      <c r="E177" s="16">
        <v>41042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</v>
      </c>
      <c r="R177" t="s">
        <v>568</v>
      </c>
      <c r="S177">
        <v>0</v>
      </c>
      <c r="T177" s="3">
        <v>4600</v>
      </c>
      <c r="U177" t="s">
        <v>981</v>
      </c>
      <c r="V177">
        <v>1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</row>
    <row r="178" spans="1:45">
      <c r="A178" t="s">
        <v>997</v>
      </c>
      <c r="B178" t="s">
        <v>998</v>
      </c>
      <c r="C178" t="s">
        <v>999</v>
      </c>
      <c r="D178" s="16">
        <v>40985</v>
      </c>
      <c r="E178" s="16">
        <v>40986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</v>
      </c>
      <c r="R178" t="s">
        <v>568</v>
      </c>
      <c r="S178">
        <v>0</v>
      </c>
      <c r="T178" s="3">
        <v>2560</v>
      </c>
      <c r="U178" t="s">
        <v>981</v>
      </c>
      <c r="V178">
        <v>1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</row>
    <row r="179" spans="1:45">
      <c r="A179" t="s">
        <v>1000</v>
      </c>
      <c r="B179" t="s">
        <v>1001</v>
      </c>
      <c r="C179" t="s">
        <v>1002</v>
      </c>
      <c r="D179" s="16">
        <v>41188</v>
      </c>
      <c r="E179" s="16">
        <v>41189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</v>
      </c>
      <c r="R179" t="s">
        <v>568</v>
      </c>
      <c r="S179">
        <v>0</v>
      </c>
      <c r="T179" s="3">
        <v>2110</v>
      </c>
      <c r="U179" t="s">
        <v>981</v>
      </c>
      <c r="V179">
        <v>1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</row>
    <row r="180" spans="1:45">
      <c r="A180" t="s">
        <v>1003</v>
      </c>
      <c r="B180" t="s">
        <v>1004</v>
      </c>
      <c r="C180" t="s">
        <v>1005</v>
      </c>
      <c r="D180" s="16">
        <v>41171</v>
      </c>
      <c r="E180" s="16">
        <v>41173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</v>
      </c>
      <c r="R180" t="s">
        <v>568</v>
      </c>
      <c r="S180">
        <v>0</v>
      </c>
      <c r="T180" s="3">
        <v>2500</v>
      </c>
      <c r="U180" t="s">
        <v>981</v>
      </c>
      <c r="V180">
        <v>1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</row>
    <row r="181" spans="1:45">
      <c r="A181" t="s">
        <v>1006</v>
      </c>
      <c r="B181" t="s">
        <v>1007</v>
      </c>
      <c r="C181" t="s">
        <v>1008</v>
      </c>
      <c r="D181" s="16">
        <v>40948</v>
      </c>
      <c r="E181" s="16">
        <v>40951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 t="s">
        <v>568</v>
      </c>
      <c r="S181">
        <v>0</v>
      </c>
      <c r="T181" s="3">
        <v>5500</v>
      </c>
      <c r="U181" t="s">
        <v>981</v>
      </c>
      <c r="V181">
        <v>1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</row>
    <row r="182" spans="1:45">
      <c r="A182" t="s">
        <v>1009</v>
      </c>
      <c r="B182" t="s">
        <v>1010</v>
      </c>
      <c r="C182" t="s">
        <v>987</v>
      </c>
      <c r="D182" s="16">
        <v>41074</v>
      </c>
      <c r="E182" s="16">
        <v>41076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1</v>
      </c>
      <c r="R182" t="s">
        <v>568</v>
      </c>
      <c r="S182">
        <v>0</v>
      </c>
      <c r="T182" s="3">
        <v>6000</v>
      </c>
      <c r="U182" t="s">
        <v>981</v>
      </c>
      <c r="V182">
        <v>1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</row>
    <row r="183" spans="1:45">
      <c r="A183" t="s">
        <v>1011</v>
      </c>
      <c r="B183" t="s">
        <v>1012</v>
      </c>
      <c r="C183" t="s">
        <v>1013</v>
      </c>
      <c r="D183" s="16">
        <v>41156</v>
      </c>
      <c r="E183" s="16">
        <v>41160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</v>
      </c>
      <c r="R183" t="s">
        <v>568</v>
      </c>
      <c r="S183">
        <v>0</v>
      </c>
      <c r="T183" s="3">
        <v>13000</v>
      </c>
      <c r="U183" t="s">
        <v>981</v>
      </c>
      <c r="V183">
        <v>1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</row>
    <row r="184" spans="1:45">
      <c r="A184" t="s">
        <v>1014</v>
      </c>
      <c r="B184" t="s">
        <v>1015</v>
      </c>
      <c r="C184" t="s">
        <v>94</v>
      </c>
      <c r="D184" s="16">
        <v>40909</v>
      </c>
      <c r="E184" s="16">
        <v>40909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4</v>
      </c>
      <c r="R184" t="s">
        <v>568</v>
      </c>
      <c r="S184">
        <v>0</v>
      </c>
      <c r="T184" s="3">
        <v>6000</v>
      </c>
      <c r="U184" t="s">
        <v>981</v>
      </c>
      <c r="V184">
        <v>0</v>
      </c>
      <c r="W184">
        <v>4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 codeName="Hoja9"/>
  <dimension ref="A2:E19"/>
  <sheetViews>
    <sheetView workbookViewId="0">
      <selection activeCell="B2" sqref="B2"/>
    </sheetView>
  </sheetViews>
  <sheetFormatPr baseColWidth="10" defaultRowHeight="12.75"/>
  <cols>
    <col min="1" max="1" width="6.85546875" customWidth="1"/>
    <col min="2" max="2" width="13.7109375" customWidth="1"/>
    <col min="8" max="8" width="44.42578125" bestFit="1" customWidth="1"/>
    <col min="11" max="11" width="10.140625" bestFit="1" customWidth="1"/>
  </cols>
  <sheetData>
    <row r="2" spans="1:5">
      <c r="A2" s="223" t="s">
        <v>25</v>
      </c>
      <c r="B2" t="s">
        <v>89</v>
      </c>
      <c r="D2" s="249" t="e">
        <f>VLOOKUP(B2,A8:E19,3,FALSE)</f>
        <v>#N/A</v>
      </c>
    </row>
    <row r="8" spans="1:5">
      <c r="A8" t="s">
        <v>150</v>
      </c>
      <c r="B8" t="s">
        <v>25</v>
      </c>
      <c r="C8" t="s">
        <v>26</v>
      </c>
      <c r="D8" t="s">
        <v>151</v>
      </c>
      <c r="E8" t="s">
        <v>152</v>
      </c>
    </row>
    <row r="9" spans="1:5">
      <c r="A9" t="s">
        <v>565</v>
      </c>
      <c r="B9" t="s">
        <v>566</v>
      </c>
      <c r="C9" t="s">
        <v>567</v>
      </c>
      <c r="D9" s="16">
        <v>40933</v>
      </c>
      <c r="E9" s="16">
        <v>40935</v>
      </c>
    </row>
    <row r="10" spans="1:5">
      <c r="A10" t="s">
        <v>570</v>
      </c>
      <c r="B10" t="s">
        <v>571</v>
      </c>
      <c r="C10" t="s">
        <v>572</v>
      </c>
      <c r="D10" s="16">
        <v>40941</v>
      </c>
      <c r="E10" s="16">
        <v>40944</v>
      </c>
    </row>
    <row r="11" spans="1:5">
      <c r="A11" t="s">
        <v>573</v>
      </c>
      <c r="B11" t="s">
        <v>574</v>
      </c>
      <c r="C11" t="s">
        <v>575</v>
      </c>
      <c r="D11" s="16">
        <v>40950</v>
      </c>
      <c r="E11" s="16">
        <v>40951</v>
      </c>
    </row>
    <row r="12" spans="1:5">
      <c r="A12" t="s">
        <v>576</v>
      </c>
      <c r="B12" t="s">
        <v>577</v>
      </c>
      <c r="C12" t="s">
        <v>578</v>
      </c>
      <c r="D12" s="16">
        <v>40954</v>
      </c>
      <c r="E12" s="16">
        <v>40957</v>
      </c>
    </row>
    <row r="13" spans="1:5">
      <c r="A13" t="s">
        <v>579</v>
      </c>
      <c r="B13" t="s">
        <v>580</v>
      </c>
      <c r="C13" t="s">
        <v>581</v>
      </c>
      <c r="D13" s="16">
        <v>40968</v>
      </c>
      <c r="E13" s="16">
        <v>40972</v>
      </c>
    </row>
    <row r="14" spans="1:5">
      <c r="A14" t="s">
        <v>582</v>
      </c>
      <c r="B14" t="s">
        <v>583</v>
      </c>
      <c r="C14" t="s">
        <v>94</v>
      </c>
      <c r="D14" s="16">
        <v>40969</v>
      </c>
      <c r="E14" s="16">
        <v>40972</v>
      </c>
    </row>
    <row r="15" spans="1:5">
      <c r="A15" t="s">
        <v>584</v>
      </c>
      <c r="B15" t="s">
        <v>585</v>
      </c>
      <c r="C15" t="s">
        <v>586</v>
      </c>
      <c r="D15" s="16">
        <v>40982</v>
      </c>
      <c r="E15" s="16">
        <v>40985</v>
      </c>
    </row>
    <row r="16" spans="1:5">
      <c r="A16" t="s">
        <v>587</v>
      </c>
      <c r="B16" t="s">
        <v>588</v>
      </c>
      <c r="C16" t="s">
        <v>589</v>
      </c>
      <c r="D16" s="16">
        <v>40990</v>
      </c>
      <c r="E16" s="16">
        <v>40993</v>
      </c>
    </row>
    <row r="17" spans="1:5">
      <c r="A17" t="s">
        <v>590</v>
      </c>
      <c r="B17" t="s">
        <v>591</v>
      </c>
      <c r="C17" t="s">
        <v>94</v>
      </c>
      <c r="D17" s="16">
        <v>41000</v>
      </c>
      <c r="E17" s="16">
        <v>41003</v>
      </c>
    </row>
    <row r="18" spans="1:5">
      <c r="A18" t="s">
        <v>592</v>
      </c>
      <c r="B18" t="s">
        <v>593</v>
      </c>
      <c r="C18" t="s">
        <v>594</v>
      </c>
      <c r="D18" s="16">
        <v>41018</v>
      </c>
      <c r="E18" s="16">
        <v>41021</v>
      </c>
    </row>
    <row r="19" spans="1:5">
      <c r="A19" t="s">
        <v>595</v>
      </c>
      <c r="B19" t="s">
        <v>596</v>
      </c>
      <c r="C19" t="s">
        <v>597</v>
      </c>
      <c r="D19" s="16">
        <v>41033</v>
      </c>
      <c r="E19" s="16">
        <v>41035</v>
      </c>
    </row>
  </sheetData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CC1FF5D-037B-478E-A687-5E9602DD81ED}"/>
</file>

<file path=customXml/itemProps2.xml><?xml version="1.0" encoding="utf-8"?>
<ds:datastoreItem xmlns:ds="http://schemas.openxmlformats.org/officeDocument/2006/customXml" ds:itemID="{19363B65-0B61-4F1F-8A96-00128402321C}"/>
</file>

<file path=customXml/itemProps3.xml><?xml version="1.0" encoding="utf-8"?>
<ds:datastoreItem xmlns:ds="http://schemas.openxmlformats.org/officeDocument/2006/customXml" ds:itemID="{D007C3B2-AE66-46E8-B8E6-3EBF27DAD1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2</vt:i4>
      </vt:variant>
    </vt:vector>
  </HeadingPairs>
  <TitlesOfParts>
    <vt:vector size="11" baseType="lpstr">
      <vt:lpstr>Contabilidad</vt:lpstr>
      <vt:lpstr>Liquidacion</vt:lpstr>
      <vt:lpstr>FCT</vt:lpstr>
      <vt:lpstr>calculos</vt:lpstr>
      <vt:lpstr>MemoriadelaActividad</vt:lpstr>
      <vt:lpstr>Memoria Gasto Indirecto</vt:lpstr>
      <vt:lpstr>Actuaciones</vt:lpstr>
      <vt:lpstr>Datos</vt:lpstr>
      <vt:lpstr>Hoja3</vt:lpstr>
      <vt:lpstr>FCT!Área_de_impresión</vt:lpstr>
      <vt:lpstr>MemoriadelaActividad!Área_de_impresión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luhagon</cp:lastModifiedBy>
  <cp:lastPrinted>2011-12-02T14:31:07Z</cp:lastPrinted>
  <dcterms:created xsi:type="dcterms:W3CDTF">2003-02-04T12:14:56Z</dcterms:created>
  <dcterms:modified xsi:type="dcterms:W3CDTF">2013-05-13T08:42:02Z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