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emf" ContentType="image/x-emf"/>
  <Default Extension="jpeg" ContentType="image/jpeg"/>
  <Default Extension="rels" ContentType="application/vnd.openxmlformats-package.relationship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drawings/drawing4.xml" ContentType="application/vnd.openxmlformats-officedocument.drawing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hidePivotFieldList="1"/>
  <bookViews>
    <workbookView xWindow="4785" yWindow="4395" windowWidth="9390" windowHeight="4425" tabRatio="783" activeTab="1"/>
  </bookViews>
  <sheets>
    <sheet name="Contabilidad" sheetId="1" r:id="rId1"/>
    <sheet name="Liquidacion" sheetId="2" r:id="rId2"/>
    <sheet name="calculos" sheetId="3" r:id="rId3"/>
    <sheet name="MemoriadelaActividad" sheetId="5" r:id="rId4"/>
    <sheet name="Memoria Gasto Indirecto" sheetId="6" r:id="rId5"/>
    <sheet name="Actuaciones" sheetId="4" r:id="rId6"/>
    <sheet name="Datos" sheetId="8" r:id="rId7"/>
  </sheets>
  <externalReferences>
    <externalReference r:id="rId8"/>
  </externalReferences>
  <definedNames>
    <definedName name="_xlnm.Print_Area" localSheetId="1">Liquidacion!$A$1:$I$279</definedName>
    <definedName name="_xlnm.Print_Area" localSheetId="3">MemoriadelaActividad!$A$1:$G$75</definedName>
  </definedNames>
  <calcPr calcId="145621"/>
</workbook>
</file>

<file path=xl/calcChain.xml><?xml version="1.0" encoding="utf-8"?>
<calcChain xmlns="http://schemas.openxmlformats.org/spreadsheetml/2006/main">
  <c r="D43" i="5" l="1"/>
  <c r="C43" i="5"/>
  <c r="I12" i="5"/>
  <c r="D79" i="2" l="1"/>
  <c r="D80" i="2"/>
  <c r="D81" i="2"/>
  <c r="D82" i="2"/>
  <c r="D83" i="2"/>
  <c r="D84" i="2"/>
  <c r="D85" i="2"/>
  <c r="D86" i="2"/>
  <c r="D87" i="2"/>
  <c r="D88" i="2"/>
  <c r="D89" i="2"/>
  <c r="D90" i="2"/>
  <c r="D91" i="2"/>
  <c r="D92" i="2"/>
  <c r="D93" i="2"/>
  <c r="D94" i="2"/>
  <c r="D95" i="2"/>
  <c r="D96" i="2"/>
  <c r="D97" i="2"/>
  <c r="D98" i="2"/>
  <c r="D99" i="2"/>
  <c r="D100" i="2"/>
  <c r="D101" i="2"/>
  <c r="D102" i="2"/>
  <c r="D103" i="2"/>
  <c r="D104" i="2"/>
  <c r="D105" i="2"/>
  <c r="D106" i="2"/>
  <c r="D107" i="2"/>
  <c r="D108" i="2"/>
  <c r="D109" i="2"/>
  <c r="D110" i="2"/>
  <c r="D111" i="2"/>
  <c r="D112" i="2"/>
  <c r="D113" i="2"/>
  <c r="D114" i="2"/>
  <c r="D115" i="2"/>
  <c r="D116" i="2"/>
  <c r="D117" i="2"/>
  <c r="D118" i="2"/>
  <c r="D119" i="2"/>
  <c r="D120" i="2"/>
  <c r="D121" i="2"/>
  <c r="D122" i="2"/>
  <c r="D123" i="2"/>
  <c r="D124" i="2"/>
  <c r="D125" i="2"/>
  <c r="D126" i="2"/>
  <c r="D127" i="2"/>
  <c r="D128" i="2"/>
  <c r="D129" i="2"/>
  <c r="D130" i="2"/>
  <c r="D131" i="2"/>
  <c r="D132" i="2"/>
  <c r="D133" i="2"/>
  <c r="D134" i="2"/>
  <c r="D135" i="2"/>
  <c r="D136" i="2"/>
  <c r="D137" i="2"/>
  <c r="D138" i="2"/>
  <c r="D139" i="2"/>
  <c r="D140" i="2"/>
  <c r="D141" i="2"/>
  <c r="D142" i="2"/>
  <c r="D143" i="2"/>
  <c r="D144" i="2"/>
  <c r="D145" i="2"/>
  <c r="D146" i="2"/>
  <c r="D147" i="2"/>
  <c r="D148" i="2"/>
  <c r="D149" i="2"/>
  <c r="D150" i="2"/>
  <c r="D151" i="2"/>
  <c r="D152" i="2"/>
  <c r="D153" i="2"/>
  <c r="D154" i="2"/>
  <c r="D155" i="2"/>
  <c r="D156" i="2"/>
  <c r="D157" i="2"/>
  <c r="D158" i="2"/>
  <c r="D159" i="2"/>
  <c r="D160" i="2"/>
  <c r="D161" i="2"/>
  <c r="D162" i="2"/>
  <c r="D163" i="2"/>
  <c r="D164" i="2"/>
  <c r="D165" i="2"/>
  <c r="D166" i="2"/>
  <c r="D167" i="2"/>
  <c r="D168" i="2"/>
  <c r="D169" i="2"/>
  <c r="D170" i="2"/>
  <c r="D171" i="2"/>
  <c r="D172" i="2"/>
  <c r="D173" i="2"/>
  <c r="D174" i="2"/>
  <c r="D175" i="2"/>
  <c r="D176" i="2"/>
  <c r="D177" i="2"/>
  <c r="D178" i="2"/>
  <c r="D179" i="2"/>
  <c r="D180" i="2"/>
  <c r="D181" i="2"/>
  <c r="D182" i="2"/>
  <c r="D183" i="2"/>
  <c r="D184" i="2"/>
  <c r="D185" i="2"/>
  <c r="D186" i="2"/>
  <c r="D187" i="2"/>
  <c r="D188" i="2"/>
  <c r="D189" i="2"/>
  <c r="D190" i="2"/>
  <c r="D191" i="2"/>
  <c r="D192" i="2"/>
  <c r="D193" i="2"/>
  <c r="D194" i="2"/>
  <c r="D195" i="2"/>
  <c r="D196" i="2"/>
  <c r="D197" i="2"/>
  <c r="D198" i="2"/>
  <c r="D199" i="2"/>
  <c r="D200" i="2"/>
  <c r="D201" i="2"/>
  <c r="D202" i="2"/>
  <c r="D203" i="2"/>
  <c r="D204" i="2"/>
  <c r="D205" i="2"/>
  <c r="D206" i="2"/>
  <c r="D207" i="2"/>
  <c r="D208" i="2"/>
  <c r="D209" i="2"/>
  <c r="D210" i="2"/>
  <c r="D211" i="2"/>
  <c r="D212" i="2"/>
  <c r="D213" i="2"/>
  <c r="D214" i="2"/>
  <c r="D215" i="2"/>
  <c r="D216" i="2"/>
  <c r="D217" i="2"/>
  <c r="D218" i="2"/>
  <c r="D219" i="2"/>
  <c r="D220" i="2"/>
  <c r="D221" i="2"/>
  <c r="D222" i="2"/>
  <c r="D223" i="2"/>
  <c r="D224" i="2"/>
  <c r="D225" i="2"/>
  <c r="D226" i="2"/>
  <c r="D227" i="2"/>
  <c r="D228" i="2"/>
  <c r="D229" i="2"/>
  <c r="D230" i="2"/>
  <c r="D231" i="2"/>
  <c r="D232" i="2"/>
  <c r="D233" i="2"/>
  <c r="D234" i="2"/>
  <c r="D235" i="2"/>
  <c r="D236" i="2"/>
  <c r="D237" i="2"/>
  <c r="D238" i="2"/>
  <c r="D239" i="2"/>
  <c r="D240" i="2"/>
  <c r="D241" i="2"/>
  <c r="D242" i="2"/>
  <c r="D243" i="2"/>
  <c r="D244" i="2"/>
  <c r="D245" i="2"/>
  <c r="D246" i="2"/>
  <c r="D247" i="2"/>
  <c r="D248" i="2"/>
  <c r="D249" i="2"/>
  <c r="D250" i="2"/>
  <c r="D251" i="2"/>
  <c r="D252" i="2"/>
  <c r="D253" i="2"/>
  <c r="D254" i="2"/>
  <c r="D255" i="2"/>
  <c r="D78" i="2"/>
  <c r="D21" i="1" l="1"/>
  <c r="K21" i="1" s="1"/>
  <c r="D20" i="1"/>
  <c r="K20" i="1" s="1"/>
  <c r="D19" i="1"/>
  <c r="K19" i="1" s="1"/>
  <c r="D18" i="1"/>
  <c r="K18" i="1" s="1"/>
  <c r="D17" i="1"/>
  <c r="K17" i="1" s="1"/>
  <c r="P15" i="1"/>
  <c r="H15" i="1"/>
  <c r="G15" i="1"/>
  <c r="F15" i="1"/>
  <c r="A15" i="1"/>
  <c r="D46" i="5" l="1"/>
  <c r="D45" i="5"/>
  <c r="D44" i="5"/>
  <c r="C44" i="5"/>
  <c r="C45" i="5"/>
  <c r="C46" i="5"/>
  <c r="E42" i="5"/>
  <c r="C40" i="5" l="1"/>
  <c r="C39" i="5"/>
  <c r="C38" i="5"/>
  <c r="C17" i="3"/>
  <c r="D43" i="2" s="1"/>
  <c r="D17" i="3"/>
  <c r="F44" i="2" s="1"/>
  <c r="E17" i="3"/>
  <c r="D44" i="2" s="1"/>
  <c r="F17" i="3"/>
  <c r="F45" i="2" s="1"/>
  <c r="G17" i="3"/>
  <c r="D45" i="2" s="1"/>
  <c r="H17" i="3"/>
  <c r="F46" i="2" s="1"/>
  <c r="I17" i="3"/>
  <c r="D46" i="2" s="1"/>
  <c r="B17" i="3"/>
  <c r="F43" i="2" s="1"/>
  <c r="D12" i="3"/>
  <c r="D8" i="3"/>
  <c r="G33" i="2"/>
  <c r="F33" i="2"/>
  <c r="E33" i="2"/>
  <c r="D33" i="2"/>
  <c r="C37" i="5"/>
  <c r="E36" i="5" s="1"/>
  <c r="C27" i="5"/>
  <c r="C28" i="5"/>
  <c r="C29" i="5"/>
  <c r="C30" i="5"/>
  <c r="C31" i="5"/>
  <c r="C32" i="5"/>
  <c r="C33" i="5"/>
  <c r="C34" i="5"/>
  <c r="C35" i="5"/>
  <c r="C26" i="5"/>
  <c r="C12" i="5"/>
  <c r="K11" i="2"/>
  <c r="K12" i="2"/>
  <c r="K13" i="2"/>
  <c r="K14" i="2"/>
  <c r="K15" i="2"/>
  <c r="K16" i="2"/>
  <c r="K17" i="2"/>
  <c r="K18" i="2"/>
  <c r="K19" i="2"/>
  <c r="K20" i="2"/>
  <c r="K21" i="2"/>
  <c r="K22" i="2"/>
  <c r="K23" i="2"/>
  <c r="K24" i="2"/>
  <c r="K25" i="2"/>
  <c r="K26" i="2"/>
  <c r="K27" i="2"/>
  <c r="K28" i="2"/>
  <c r="K29" i="2"/>
  <c r="K30" i="2"/>
  <c r="K31" i="2"/>
  <c r="K32" i="2"/>
  <c r="K33" i="2"/>
  <c r="K34" i="2"/>
  <c r="K35" i="2"/>
  <c r="K10" i="2"/>
  <c r="D18" i="5"/>
  <c r="D17" i="5"/>
  <c r="E25" i="5" l="1"/>
  <c r="H10" i="5"/>
  <c r="C14" i="5" s="1"/>
  <c r="D256" i="2"/>
  <c r="D257" i="2"/>
  <c r="D258" i="2"/>
  <c r="D259" i="2"/>
  <c r="D260" i="2"/>
  <c r="D41" i="2"/>
  <c r="F274" i="2"/>
  <c r="P21" i="1"/>
  <c r="P20" i="1"/>
  <c r="P19" i="1"/>
  <c r="P18" i="1"/>
  <c r="P17" i="1"/>
  <c r="P16" i="1"/>
  <c r="P14" i="1"/>
  <c r="P13" i="1"/>
  <c r="D19" i="5"/>
  <c r="C19" i="5"/>
  <c r="J15" i="6"/>
  <c r="J16" i="6"/>
  <c r="J17" i="6"/>
  <c r="J18" i="6"/>
  <c r="J19" i="6"/>
  <c r="J20" i="6"/>
  <c r="J21" i="6"/>
  <c r="J22" i="6"/>
  <c r="J23" i="6"/>
  <c r="J24" i="6"/>
  <c r="J14" i="6"/>
  <c r="G14" i="5"/>
  <c r="D58" i="5" s="1"/>
  <c r="A19" i="6"/>
  <c r="A26" i="5"/>
  <c r="F45" i="5"/>
  <c r="G45" i="5"/>
  <c r="F17" i="5"/>
  <c r="F22" i="5"/>
  <c r="A27" i="3"/>
  <c r="A28" i="3"/>
  <c r="A29" i="3" s="1"/>
  <c r="A30" i="3" s="1"/>
  <c r="A31" i="3" s="1"/>
  <c r="A32" i="3" s="1"/>
  <c r="A33" i="3" s="1"/>
  <c r="A34" i="3" s="1"/>
  <c r="A35" i="3" s="1"/>
  <c r="A36" i="3" s="1"/>
  <c r="A37" i="3" s="1"/>
  <c r="A38" i="3" s="1"/>
  <c r="A39" i="3" s="1"/>
  <c r="A40" i="3" s="1"/>
  <c r="A41" i="3" s="1"/>
  <c r="A42" i="3" s="1"/>
  <c r="A43" i="3" s="1"/>
  <c r="A44" i="3" s="1"/>
  <c r="A45" i="3" s="1"/>
  <c r="A46" i="3" s="1"/>
  <c r="A47" i="3" s="1"/>
  <c r="A48" i="3" s="1"/>
  <c r="A49" i="3" s="1"/>
  <c r="A50" i="3" s="1"/>
  <c r="A51" i="3" s="1"/>
  <c r="A52" i="3" s="1"/>
  <c r="A53" i="3" s="1"/>
  <c r="A54" i="3" s="1"/>
  <c r="A55" i="3" s="1"/>
  <c r="A56" i="3" s="1"/>
  <c r="A57" i="3" s="1"/>
  <c r="A58" i="3" s="1"/>
  <c r="H14" i="1"/>
  <c r="H13" i="1"/>
  <c r="G21" i="1"/>
  <c r="F19" i="1"/>
  <c r="O19" i="1" s="1"/>
  <c r="F18" i="1"/>
  <c r="O18" i="1" s="1"/>
  <c r="O16" i="1"/>
  <c r="A17" i="1"/>
  <c r="A18" i="1"/>
  <c r="F14" i="1"/>
  <c r="G16" i="1" s="1"/>
  <c r="A16" i="1"/>
  <c r="A19" i="1"/>
  <c r="F13" i="1"/>
  <c r="B2" i="1" s="1"/>
  <c r="A21" i="1"/>
  <c r="A20" i="1"/>
  <c r="A14" i="1"/>
  <c r="E13" i="1"/>
  <c r="A13" i="1"/>
  <c r="G13" i="1"/>
  <c r="G14" i="1"/>
  <c r="H47" i="2"/>
  <c r="H48" i="2"/>
  <c r="H49" i="2"/>
  <c r="H50" i="2"/>
  <c r="H51" i="2"/>
  <c r="H52" i="2"/>
  <c r="H53" i="2"/>
  <c r="H54" i="2"/>
  <c r="B71" i="2"/>
  <c r="H68" i="2"/>
  <c r="H35" i="2"/>
  <c r="H70" i="2" s="1"/>
  <c r="G68" i="2"/>
  <c r="C10" i="5" l="1"/>
  <c r="C22" i="5"/>
  <c r="H12" i="2"/>
  <c r="D10" i="3" s="1"/>
  <c r="D20" i="5"/>
  <c r="E20" i="1"/>
  <c r="H43" i="2"/>
  <c r="H45" i="2"/>
  <c r="K14" i="1" s="1"/>
  <c r="H44" i="2"/>
  <c r="F56" i="2"/>
  <c r="G19" i="1"/>
  <c r="F21" i="1"/>
  <c r="O21" i="1" s="1"/>
  <c r="F20" i="1"/>
  <c r="O20" i="1" s="1"/>
  <c r="E17" i="1"/>
  <c r="E18" i="1"/>
  <c r="F17" i="1"/>
  <c r="O17" i="1" s="1"/>
  <c r="H46" i="2"/>
  <c r="K15" i="1" s="1"/>
  <c r="D56" i="2"/>
  <c r="E21" i="1"/>
  <c r="E19" i="1"/>
  <c r="G17" i="1"/>
  <c r="G20" i="1"/>
  <c r="G18" i="1"/>
  <c r="D21" i="5" l="1"/>
  <c r="D22" i="5"/>
  <c r="H56" i="2"/>
  <c r="H66" i="2" l="1"/>
  <c r="K13" i="1"/>
  <c r="K22" i="1" s="1"/>
  <c r="L16" i="1"/>
  <c r="L22" i="1" s="1"/>
  <c r="H69" i="2"/>
  <c r="H71" i="2" s="1"/>
  <c r="E71" i="2" s="1"/>
  <c r="F22" i="1" l="1"/>
</calcChain>
</file>

<file path=xl/sharedStrings.xml><?xml version="1.0" encoding="utf-8"?>
<sst xmlns="http://schemas.openxmlformats.org/spreadsheetml/2006/main" count="1850" uniqueCount="644">
  <si>
    <t xml:space="preserve">           REAL FEDERACION ESPAÑOLA DE GOLF</t>
  </si>
  <si>
    <t>PRESUPUESTO Y LIQUIDACION DE CAMPEONATOS</t>
  </si>
  <si>
    <t>CAMPEONATO</t>
  </si>
  <si>
    <t>LUGAR Y FECHA</t>
  </si>
  <si>
    <t>y/o</t>
  </si>
  <si>
    <t>TOTAL PROVISION:</t>
  </si>
  <si>
    <t>DETALLE DE GASTOS</t>
  </si>
  <si>
    <t>Divisa</t>
  </si>
  <si>
    <t>TOTAL</t>
  </si>
  <si>
    <t>Alojamiento</t>
  </si>
  <si>
    <t>Manutención</t>
  </si>
  <si>
    <t>Desplazamiento</t>
  </si>
  <si>
    <t>Caddies y bolas</t>
  </si>
  <si>
    <t>Propinas</t>
  </si>
  <si>
    <t>Varios:</t>
  </si>
  <si>
    <t>Nota de gastos</t>
  </si>
  <si>
    <t>Devolución sobrante</t>
  </si>
  <si>
    <t>SUMA</t>
  </si>
  <si>
    <t>Entregado a cuenta</t>
  </si>
  <si>
    <t>Alojamientos</t>
  </si>
  <si>
    <t>Desplazam.</t>
  </si>
  <si>
    <t>Caddies</t>
  </si>
  <si>
    <t>(en divisa)</t>
  </si>
  <si>
    <t>€</t>
  </si>
  <si>
    <t>Lugar</t>
  </si>
  <si>
    <t>Fecha</t>
  </si>
  <si>
    <t>Jugadores</t>
  </si>
  <si>
    <t>TOTALES</t>
  </si>
  <si>
    <t>Provisiones de Fondos</t>
  </si>
  <si>
    <t>Nº Asiento</t>
  </si>
  <si>
    <t>Nº Doc.</t>
  </si>
  <si>
    <t>Tipo</t>
  </si>
  <si>
    <t>Nº de cuenta</t>
  </si>
  <si>
    <t>Descripción</t>
  </si>
  <si>
    <t>Grupo</t>
  </si>
  <si>
    <t>Actividad</t>
  </si>
  <si>
    <t>Debe</t>
  </si>
  <si>
    <t>Haber</t>
  </si>
  <si>
    <t>Tipo Contr.</t>
  </si>
  <si>
    <t>Cta. Contr.</t>
  </si>
  <si>
    <t>Cód. Depart.</t>
  </si>
  <si>
    <t>Cód. Programa</t>
  </si>
  <si>
    <t>C</t>
  </si>
  <si>
    <t>B</t>
  </si>
  <si>
    <t>Comentarios:</t>
  </si>
  <si>
    <t>Justificación</t>
  </si>
  <si>
    <t>Act.</t>
  </si>
  <si>
    <t>Provisión de Fondos</t>
  </si>
  <si>
    <t>Cambio</t>
  </si>
  <si>
    <t>£</t>
  </si>
  <si>
    <t>$</t>
  </si>
  <si>
    <t>¥</t>
  </si>
  <si>
    <t>1.- PROGRAMA</t>
  </si>
  <si>
    <t>DEPORTISTAS</t>
  </si>
  <si>
    <t>TÉCNICOS</t>
  </si>
  <si>
    <t>MÉDICOS</t>
  </si>
  <si>
    <t>OTROS (Especificando su cometido)</t>
  </si>
  <si>
    <t>4.- NOMBRE DE LA ACTUACIÓN</t>
  </si>
  <si>
    <t>5.- FECHAS DE INICIO Y FINAL</t>
  </si>
  <si>
    <t>Técnicos</t>
  </si>
  <si>
    <t>Otros participantes</t>
  </si>
  <si>
    <t>Cometido</t>
  </si>
  <si>
    <t>6. LUGAR DE CELEBRACIÓN</t>
  </si>
  <si>
    <t>7.- RELACIÓN DE PARTICIPANTES</t>
  </si>
  <si>
    <t>8.- RESULTADOS DEPORTIVOS OBTENIDOS Y VALORACIÓN TÉCNICA</t>
  </si>
  <si>
    <t>I - ALTA COMPETICIÓN</t>
  </si>
  <si>
    <t>9.- TOTAL DE GASTOS DE LA ACTUACIÓN</t>
  </si>
  <si>
    <t>PRESUPUESTO INICIAL APROBADO:</t>
  </si>
  <si>
    <t>Presidente</t>
  </si>
  <si>
    <t>3.- ESPECIALIDAD Y GRUPO DE TRABAJO</t>
  </si>
  <si>
    <t>2.- Nº DE ACTUACIÓN</t>
  </si>
  <si>
    <t>Reales:</t>
  </si>
  <si>
    <t>Ppto.</t>
  </si>
  <si>
    <t>Real</t>
  </si>
  <si>
    <t>ESTA ACTIVIDAD SE HA REALIZADO DE ACUERDO CON LAS CONDICIONES IMPUESTAS</t>
  </si>
  <si>
    <t>EN LA CONCESIÓN DE LA SUBVENCIÓN</t>
  </si>
  <si>
    <t>P</t>
  </si>
  <si>
    <t>EPGA QS</t>
  </si>
  <si>
    <t>LPGA QS</t>
  </si>
  <si>
    <t>LET QS</t>
  </si>
  <si>
    <t>ALPS TOUR</t>
  </si>
  <si>
    <t>COMISIÓN DELEGADA</t>
  </si>
  <si>
    <t>JUNTA DIRECTIVA</t>
  </si>
  <si>
    <t>REUNIONES COMITÉS TÉCNICOS</t>
  </si>
  <si>
    <t>A DETERMINAR</t>
  </si>
  <si>
    <t xml:space="preserve">           MEMORIA DE LA ACTIVIDAD</t>
  </si>
  <si>
    <t>Gonzaga Escauriaza Barreiro</t>
  </si>
  <si>
    <t>En Presupuesto</t>
  </si>
  <si>
    <t>Real:</t>
  </si>
  <si>
    <t xml:space="preserve">  MEMORIA DE GASTO INDIRECTO </t>
  </si>
  <si>
    <t>Nº DE MEMORIA DE ESTE GASTO:</t>
  </si>
  <si>
    <t>2.- CONCEPTO DE GASTO (anexo 3)</t>
  </si>
  <si>
    <t>IMPORTE</t>
  </si>
  <si>
    <t>CSD</t>
  </si>
  <si>
    <t>Absoluto masculino</t>
  </si>
  <si>
    <t>Absoluto femenino</t>
  </si>
  <si>
    <t>Profesional</t>
  </si>
  <si>
    <t>Juvenil Alta Competición</t>
  </si>
  <si>
    <t>Juvenil Estatal</t>
  </si>
  <si>
    <t>Cadetes Alta Competición</t>
  </si>
  <si>
    <t>Cadetes Estatal</t>
  </si>
  <si>
    <t>Arbitros Alta Competición</t>
  </si>
  <si>
    <t>Profesional Estatal</t>
  </si>
  <si>
    <t>Femenino Sub-18</t>
  </si>
  <si>
    <t>TECNIFICACION</t>
  </si>
  <si>
    <t>01</t>
  </si>
  <si>
    <t>02</t>
  </si>
  <si>
    <t>03</t>
  </si>
  <si>
    <t>04</t>
  </si>
  <si>
    <t>05</t>
  </si>
  <si>
    <t>06</t>
  </si>
  <si>
    <t>07</t>
  </si>
  <si>
    <t>08</t>
  </si>
  <si>
    <t>Nombre y 2 apellidos</t>
  </si>
  <si>
    <t>Comité</t>
  </si>
  <si>
    <r>
      <t xml:space="preserve">Fecha de Recogida ( </t>
    </r>
    <r>
      <rPr>
        <b/>
        <sz val="11"/>
        <color indexed="56"/>
        <rFont val="Calibri"/>
        <family val="2"/>
      </rPr>
      <t>X de XX de XXXX</t>
    </r>
    <r>
      <rPr>
        <b/>
        <sz val="14"/>
        <color indexed="56"/>
        <rFont val="Calibri"/>
        <family val="2"/>
      </rPr>
      <t>)</t>
    </r>
  </si>
  <si>
    <t>GOLF</t>
  </si>
  <si>
    <t>SE ADJUNTAN CLASIFICACIONES.</t>
  </si>
  <si>
    <t xml:space="preserve">EN PRESUPUESTO: </t>
  </si>
  <si>
    <t xml:space="preserve">REALES: </t>
  </si>
  <si>
    <t xml:space="preserve">REAL: </t>
  </si>
  <si>
    <t xml:space="preserve">PRESUPUESTO: </t>
  </si>
  <si>
    <t xml:space="preserve">PREVISTO A CIERRE DEL EJERCICIO: </t>
  </si>
  <si>
    <t>REAL FEDERACIÓN ESPAÑOLA DE GOLF</t>
  </si>
  <si>
    <t>EJERCICIO 2010</t>
  </si>
  <si>
    <t>3.- IMPORTE DEL GASTO</t>
  </si>
  <si>
    <t>4.- DETALLE DEL GASTO</t>
  </si>
  <si>
    <t>5.- RELACIÓN DE PERCEPTORES/BENEFICIARIOS /PROVEEDORES</t>
  </si>
  <si>
    <t>NOMBRE</t>
  </si>
  <si>
    <t>COMPROBANTE Nº</t>
  </si>
  <si>
    <t>CUENTA</t>
  </si>
  <si>
    <t>6.- DESVIACIONES</t>
  </si>
  <si>
    <t>NINGUNA</t>
  </si>
  <si>
    <t>Actuación</t>
  </si>
  <si>
    <t>Fecha inicio</t>
  </si>
  <si>
    <t>Fecha fin</t>
  </si>
  <si>
    <t>USPGA QS</t>
  </si>
  <si>
    <t>FCT</t>
  </si>
  <si>
    <t>José Ignacio Gervás Wells</t>
  </si>
  <si>
    <t>Mabel Pascual del Pobil Neira</t>
  </si>
  <si>
    <t>Ernesto Fernández de Gamboa</t>
  </si>
  <si>
    <t>Pablo Bernardez Morgado</t>
  </si>
  <si>
    <t>VºBº</t>
  </si>
  <si>
    <t>El responsable de la PF</t>
  </si>
  <si>
    <t>Datos de la prueba</t>
  </si>
  <si>
    <t>Presupuestado CSD</t>
  </si>
  <si>
    <t>MATCH CUADRANGULAR</t>
  </si>
  <si>
    <t>COPA BALEARES</t>
  </si>
  <si>
    <t>PAU</t>
  </si>
  <si>
    <t>Cº INTERNACIONAL DE PORTUGAL</t>
  </si>
  <si>
    <t>COPA ANDALUCÍA</t>
  </si>
  <si>
    <t>Arbitros Estatal</t>
  </si>
  <si>
    <t>Seniors</t>
  </si>
  <si>
    <t>Becados Residencia Blume</t>
  </si>
  <si>
    <t>Campos-Slope System</t>
  </si>
  <si>
    <t>Formación C.T. Reglas</t>
  </si>
  <si>
    <t>Formación C.T. Juvenil</t>
  </si>
  <si>
    <t>Formación C.T. Profesional</t>
  </si>
  <si>
    <t>Reuniones</t>
  </si>
  <si>
    <t>Médicos-Dopaje</t>
  </si>
  <si>
    <t>Masculino Estatal</t>
  </si>
  <si>
    <t>Formación C.T. Femenino</t>
  </si>
  <si>
    <t>Comité de Greenes</t>
  </si>
  <si>
    <t>Formación C.T.Campos</t>
  </si>
  <si>
    <t>Femenino Estatal</t>
  </si>
  <si>
    <t>Formación C.T. Masculino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</si>
  <si>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</si>
  <si>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</si>
  <si>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</si>
  <si>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</si>
  <si>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</si>
  <si>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</si>
  <si>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</si>
  <si>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</si>
  <si>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</si>
  <si>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</si>
  <si>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</si>
  <si>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</si>
  <si>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23</t>
  </si>
  <si>
    <t>24</t>
  </si>
  <si>
    <t>25</t>
  </si>
  <si>
    <t>26</t>
  </si>
  <si>
    <t>27</t>
  </si>
  <si>
    <t>28</t>
  </si>
  <si>
    <t>RESPONSABLE</t>
  </si>
  <si>
    <t>Denominación</t>
  </si>
  <si>
    <t>USA</t>
  </si>
  <si>
    <t>CNG</t>
  </si>
  <si>
    <t>GUADALMINA</t>
  </si>
  <si>
    <t xml:space="preserve">     REAL FEDERACION ESPAÑOLA DE GOLF</t>
  </si>
  <si>
    <t>14-001</t>
  </si>
  <si>
    <t>COSTA BALLENA</t>
  </si>
  <si>
    <t>14-002</t>
  </si>
  <si>
    <t>C.G. MONTADO</t>
  </si>
  <si>
    <t>14-003</t>
  </si>
  <si>
    <t>MATCH FRANCIA-ESPAÑA SUB 18</t>
  </si>
  <si>
    <t>14-004</t>
  </si>
  <si>
    <t>INTERNAC. ESPAÑA MASC.-COPA REY</t>
  </si>
  <si>
    <t>LA RESERVA</t>
  </si>
  <si>
    <t>14-005</t>
  </si>
  <si>
    <t>COPA SOTOGRANDE.MASTERS GOLF AMATEUR</t>
  </si>
  <si>
    <t>SOTOGRANDE</t>
  </si>
  <si>
    <t>14-006</t>
  </si>
  <si>
    <t>Cº EUROPA IND. MID-AMATEUR MASCULINO</t>
  </si>
  <si>
    <t>PRAVETS G.C.</t>
  </si>
  <si>
    <t>14-007</t>
  </si>
  <si>
    <t>ST. ANDREWS LINKS TROPHY</t>
  </si>
  <si>
    <t>ST. ANDREWS LINKS</t>
  </si>
  <si>
    <t>14-008</t>
  </si>
  <si>
    <t>BRITISH AMATEUR</t>
  </si>
  <si>
    <t>ROYAL PORTRUSH &amp; PORTSTEWART G</t>
  </si>
  <si>
    <t>14-009</t>
  </si>
  <si>
    <t>Cº DEL MUNDO UNIVERSITARIO</t>
  </si>
  <si>
    <t>CRANS MONTANA</t>
  </si>
  <si>
    <t>14-010</t>
  </si>
  <si>
    <t>BRABAZON TROPY</t>
  </si>
  <si>
    <t>SEATON CAREW</t>
  </si>
  <si>
    <t>14-011</t>
  </si>
  <si>
    <t>Cº EUROPA ABSOLUTO POR EQUIPOS MASC.</t>
  </si>
  <si>
    <t>LINNA G.C.</t>
  </si>
  <si>
    <t>14-012</t>
  </si>
  <si>
    <t>Cº EUROPA SUB-18 POR EQUIPOS MASCULINO</t>
  </si>
  <si>
    <t>OSLO G.C.</t>
  </si>
  <si>
    <t>14-013</t>
  </si>
  <si>
    <t>CARRIS TROPHY</t>
  </si>
  <si>
    <t>MOOR PARK G.C.</t>
  </si>
  <si>
    <t>14-014</t>
  </si>
  <si>
    <t>Cº EUROPA INIDIVIDUAL MASCULINO</t>
  </si>
  <si>
    <t>THE DUKE'S ST.ANDREWS</t>
  </si>
  <si>
    <t>14-015</t>
  </si>
  <si>
    <t>BRITISH BOYS</t>
  </si>
  <si>
    <t>PRESTWICK &amp; DUNDONALD LINKS GC</t>
  </si>
  <si>
    <t>14-016</t>
  </si>
  <si>
    <t>YOUTH OLYMPIC GAMES</t>
  </si>
  <si>
    <t>NANJING</t>
  </si>
  <si>
    <t>14-017</t>
  </si>
  <si>
    <t>INTERNAC.ESPAÑA SUB 18 MASC.STROKE PLAY</t>
  </si>
  <si>
    <t>HACIENDA ÁLAMO</t>
  </si>
  <si>
    <t>14-018</t>
  </si>
  <si>
    <t>Cº MUNDO AMATEUR MASC-ESENHOWER TROPHY</t>
  </si>
  <si>
    <t>KARUIZAWA GC</t>
  </si>
  <si>
    <t>14-019</t>
  </si>
  <si>
    <t>COMISIÓN ANTIDOPAJE</t>
  </si>
  <si>
    <t>CNG, MADRID</t>
  </si>
  <si>
    <t>14-020</t>
  </si>
  <si>
    <t>MONTADO GOLF</t>
  </si>
  <si>
    <t>14-021</t>
  </si>
  <si>
    <t>MATCH ESPAÑA SUECIA</t>
  </si>
  <si>
    <t>ARCOS GARDENS</t>
  </si>
  <si>
    <t>14-022</t>
  </si>
  <si>
    <t>Cº INTERNAC.ESPAÑA-COPA SM LA REINA</t>
  </si>
  <si>
    <t>EL SALER</t>
  </si>
  <si>
    <t>14-023</t>
  </si>
  <si>
    <t>Cº EUROPEO DE NACIONES. COPA SOTOGRANDE</t>
  </si>
  <si>
    <t>14-024</t>
  </si>
  <si>
    <t>COUPE ESMOND</t>
  </si>
  <si>
    <t>SAINT CLOUD</t>
  </si>
  <si>
    <t>14-025</t>
  </si>
  <si>
    <t>INTERNAC. ESPAÑA FEMENINO STROKE PLA</t>
  </si>
  <si>
    <t>PANORÁMICA</t>
  </si>
  <si>
    <t>14-026</t>
  </si>
  <si>
    <t>Cº MUNDO UNIVERSITARIO</t>
  </si>
  <si>
    <t>14-027</t>
  </si>
  <si>
    <t>BRITIS LADIES AMATEUR CHAMPIONSHIP</t>
  </si>
  <si>
    <t>ROYAL ST. GEORGES</t>
  </si>
  <si>
    <t>14-028</t>
  </si>
  <si>
    <t>Cº EUROPA GIRLS</t>
  </si>
  <si>
    <t>SKALIKA</t>
  </si>
  <si>
    <t>14-029</t>
  </si>
  <si>
    <t>Cº EUROPA POR EQUIPOS  ABSOLUTO FEMENINO</t>
  </si>
  <si>
    <t>DINERS GC, LJUBJANA</t>
  </si>
  <si>
    <t>14-030</t>
  </si>
  <si>
    <t>Cº EUROPA INDIVIDUAL FEMENINO</t>
  </si>
  <si>
    <t>ESTONINIAN GC</t>
  </si>
  <si>
    <t>14-031</t>
  </si>
  <si>
    <t>BRITISH GIRLS CHAMPIONSHIP</t>
  </si>
  <si>
    <t>MASSEREENE GC</t>
  </si>
  <si>
    <t>14-032</t>
  </si>
  <si>
    <t>14-033</t>
  </si>
  <si>
    <t>JUNIOR RYDER CUP</t>
  </si>
  <si>
    <t>BLAIRGOWRE GC</t>
  </si>
  <si>
    <t>14-034</t>
  </si>
  <si>
    <t>Cº DEL MUNDO POR EQUIPOS FEMENINO</t>
  </si>
  <si>
    <t>NAGARO</t>
  </si>
  <si>
    <t>14-035</t>
  </si>
  <si>
    <t>CONCENTRACIONES C.T.A.FEMENINO</t>
  </si>
  <si>
    <t>14-036</t>
  </si>
  <si>
    <t>CONCENTRACIÓN EEUU CTAFEMNINO</t>
  </si>
  <si>
    <t>SAN DIEGO</t>
  </si>
  <si>
    <t>14-037</t>
  </si>
  <si>
    <t>CONCENTRACIONES-CTA MASCULINO</t>
  </si>
  <si>
    <t>14-038</t>
  </si>
  <si>
    <t>CONCENTRACIÓN-EEUU CTA.MASCULINO</t>
  </si>
  <si>
    <t>14-039</t>
  </si>
  <si>
    <t>COPA DEL MUNDO FEMENINA PROFESIONAL</t>
  </si>
  <si>
    <t>MISSION HILLS</t>
  </si>
  <si>
    <t>14-040</t>
  </si>
  <si>
    <t>PROGRAMA NEO PRO MASCULINO</t>
  </si>
  <si>
    <t>14-041</t>
  </si>
  <si>
    <t>PROGRAMA NEO PRO FEMENINO</t>
  </si>
  <si>
    <t>14-043</t>
  </si>
  <si>
    <t>MCGREGOR TROPHY. CTJ</t>
  </si>
  <si>
    <t>RADCLIFFE ON TRENT</t>
  </si>
  <si>
    <t>14-044</t>
  </si>
  <si>
    <t>EUROPEAN YOUNG MASTERS</t>
  </si>
  <si>
    <t>HAMBURGO</t>
  </si>
  <si>
    <t>14-045</t>
  </si>
  <si>
    <t>XVIII MATCH JUVENIL ESPAÑA-PORTUGAL</t>
  </si>
  <si>
    <t>A CONFIRMAR</t>
  </si>
  <si>
    <t>14-046</t>
  </si>
  <si>
    <t>REID TROPHY-INT.INGLATERRA SUB-14</t>
  </si>
  <si>
    <t>ENVILLE</t>
  </si>
  <si>
    <t>14-047</t>
  </si>
  <si>
    <t>XI MATCH JUV.  INGLATERRA-ESPAÑA (SUB16)</t>
  </si>
  <si>
    <t>HESWALL</t>
  </si>
  <si>
    <t>14-048</t>
  </si>
  <si>
    <t>UNDER 16 OPEN STROKE PLAY CHAMP.</t>
  </si>
  <si>
    <t>14-049</t>
  </si>
  <si>
    <t>LACOSTE 4 NACIONES (SUB 21) CTJ</t>
  </si>
  <si>
    <t>PERALADA</t>
  </si>
  <si>
    <t>14-050</t>
  </si>
  <si>
    <t>EVIAN MASTERS JUNIORS CUP</t>
  </si>
  <si>
    <t>EVIAN</t>
  </si>
  <si>
    <t>14-051</t>
  </si>
  <si>
    <t>XIX MATCH JUVENIL FRANCIA-ESPAÑA</t>
  </si>
  <si>
    <t>14-052</t>
  </si>
  <si>
    <t>14-053</t>
  </si>
  <si>
    <t>PGA CATALUÑA</t>
  </si>
  <si>
    <t>14-054</t>
  </si>
  <si>
    <t>14-055</t>
  </si>
  <si>
    <t>MARRUECOS</t>
  </si>
  <si>
    <t>14-400</t>
  </si>
  <si>
    <t>GUADALMINA C.G.</t>
  </si>
  <si>
    <t>14-401</t>
  </si>
  <si>
    <t>SON ANTEM</t>
  </si>
  <si>
    <t>14-402</t>
  </si>
  <si>
    <t>Cº MADRID ABSOLUTO MASCULINO</t>
  </si>
  <si>
    <t>LA MORALEJA 2</t>
  </si>
  <si>
    <t>14-403</t>
  </si>
  <si>
    <t>Cº ESPAÑA SUB 18 MASCULINO</t>
  </si>
  <si>
    <t>ESCORPIÓN</t>
  </si>
  <si>
    <t>14-404</t>
  </si>
  <si>
    <t>Cº BARCELONA MASCULINO</t>
  </si>
  <si>
    <t>EL PRAT</t>
  </si>
  <si>
    <t>14-405</t>
  </si>
  <si>
    <t>Cº ESPAÑA MASCULINO 3ª CATEGORIA</t>
  </si>
  <si>
    <t>VILLA MAYOR</t>
  </si>
  <si>
    <t>14-406</t>
  </si>
  <si>
    <t>Cº ESPAÑA MASCULINO 4ª CATEGORIA</t>
  </si>
  <si>
    <t>LA CALA</t>
  </si>
  <si>
    <t>14-407</t>
  </si>
  <si>
    <t>Cº ESPAÑA MAYORES 35 AÑOS</t>
  </si>
  <si>
    <t>PULA GOLF</t>
  </si>
  <si>
    <t>14-408</t>
  </si>
  <si>
    <t>Cº ESPAÑA DOBLES MASCULINO</t>
  </si>
  <si>
    <t>RCG LAS PALMAS</t>
  </si>
  <si>
    <t>14-409</t>
  </si>
  <si>
    <t>Cº ESPAÑA INDIVIDUAL MASCULINO</t>
  </si>
  <si>
    <t>14-410</t>
  </si>
  <si>
    <t>Cº ESPAÑA MASCULINO 2ª CATEGORIA</t>
  </si>
  <si>
    <t>MEIS</t>
  </si>
  <si>
    <t>14-411</t>
  </si>
  <si>
    <t>C.T.A.MASCULINO-ORGANIZACIÓN</t>
  </si>
  <si>
    <t>España</t>
  </si>
  <si>
    <t>14-412</t>
  </si>
  <si>
    <t>Cº ESPAÑA INTERCLUBES MASCULINO</t>
  </si>
  <si>
    <t>BASOZABAL</t>
  </si>
  <si>
    <t>14-413</t>
  </si>
  <si>
    <t>INTERAUTONÓMICO SUB 25 MASC. 1ª DIV.</t>
  </si>
  <si>
    <t>LA MARQUESA</t>
  </si>
  <si>
    <t>14-414</t>
  </si>
  <si>
    <t>INTERAUTONÓMICO SUB 25 MASC. 2ª DIV.</t>
  </si>
  <si>
    <t>LOS LAGOS</t>
  </si>
  <si>
    <t>14-415</t>
  </si>
  <si>
    <t>Cº ESPAÑA DOBLES MIXTO</t>
  </si>
  <si>
    <t>LA PEÑAZA</t>
  </si>
  <si>
    <t>14-416</t>
  </si>
  <si>
    <t>COPA EUROPA DE CLUBES</t>
  </si>
  <si>
    <t>PRAVETS</t>
  </si>
  <si>
    <t>14-417</t>
  </si>
  <si>
    <t>COPA NACIONAL PUERTA HIERRO</t>
  </si>
  <si>
    <t>LA CAÑADA</t>
  </si>
  <si>
    <t>14-418</t>
  </si>
  <si>
    <t>TROFEO VISA</t>
  </si>
  <si>
    <t>14-419</t>
  </si>
  <si>
    <t>ARBITRAJES</t>
  </si>
  <si>
    <t>14-420</t>
  </si>
  <si>
    <t>VALORACIÓN DE CAMPOS-SLOPE SYSTEM</t>
  </si>
  <si>
    <t>ESPAÑA</t>
  </si>
  <si>
    <t>14-421</t>
  </si>
  <si>
    <t>Cº ESPAÑA FEMENINO P&amp;P</t>
  </si>
  <si>
    <t>GREEN LIFE, MÁLAGA</t>
  </si>
  <si>
    <t>14-422</t>
  </si>
  <si>
    <t>Cº INTERCLUBS P&amp;P</t>
  </si>
  <si>
    <t>OYAMBRE GOLF, SANTANDER</t>
  </si>
  <si>
    <t>14-423</t>
  </si>
  <si>
    <t>MATCH PORTUGAL-ESPAÑA P&amp;P</t>
  </si>
  <si>
    <t>COIMBRA</t>
  </si>
  <si>
    <t>14-424</t>
  </si>
  <si>
    <t>Cº MASCULINO ESPAÑA P&amp;P</t>
  </si>
  <si>
    <t>GOLF PANORÁMICA</t>
  </si>
  <si>
    <t>14-425</t>
  </si>
  <si>
    <t>Cº ESPAÑA MAYORES 35 AÑOS P&amp;P</t>
  </si>
  <si>
    <t>RIO CABE GOLF, LUGO</t>
  </si>
  <si>
    <t>14-426</t>
  </si>
  <si>
    <t>Cº ESPAÑA SUB-16 P&amp;P</t>
  </si>
  <si>
    <t>BIL-BIL GOLF Y BENALMÁDENA, MÁ</t>
  </si>
  <si>
    <t>14-427</t>
  </si>
  <si>
    <t>Cº ESPAÑA DOBLES DE P&amp;P</t>
  </si>
  <si>
    <t>DEVA GOLF</t>
  </si>
  <si>
    <t>14-428</t>
  </si>
  <si>
    <t>Cº INTERAUTONÓMICO P&amp;P</t>
  </si>
  <si>
    <t>LA CARTUJA, SEVILLA</t>
  </si>
  <si>
    <t>14-429</t>
  </si>
  <si>
    <t>1º PUNTUABLE NACIONAL DE P&amp;P</t>
  </si>
  <si>
    <t>LAS PALMAS G.C.</t>
  </si>
  <si>
    <t>14-430</t>
  </si>
  <si>
    <t>2º PUNTUABLE NACIONAL DE P&amp;P</t>
  </si>
  <si>
    <t>ZARAGOZA</t>
  </si>
  <si>
    <t>14-431</t>
  </si>
  <si>
    <t>3º PUNTUABLE NACIONAL DE P&amp;P</t>
  </si>
  <si>
    <t>PONTEVEDRA</t>
  </si>
  <si>
    <t>14-432</t>
  </si>
  <si>
    <t>4º PUNTUABLE NACIONAL P&amp;P</t>
  </si>
  <si>
    <t>GREEN PADDOCK, MADRID</t>
  </si>
  <si>
    <t>14-433</t>
  </si>
  <si>
    <t>GOLF ADAPTADO</t>
  </si>
  <si>
    <t>14-434</t>
  </si>
  <si>
    <t>Cº EUROPA P&amp;P</t>
  </si>
  <si>
    <t>ELCHE</t>
  </si>
  <si>
    <t>14-435</t>
  </si>
  <si>
    <t>Cº INTERNATIONAL STROKE PLAY P&amp;P</t>
  </si>
  <si>
    <t>RIOM GOLF</t>
  </si>
  <si>
    <t>14-436</t>
  </si>
  <si>
    <t>Cº EUROPA CLUBES P&amp;P</t>
  </si>
  <si>
    <t>CLUB RILHADE</t>
  </si>
  <si>
    <t>14-437</t>
  </si>
  <si>
    <t>OPEN DE ITALIA P&amp;P</t>
  </si>
  <si>
    <t>LE ROBINIE MILÁN</t>
  </si>
  <si>
    <t>14-438</t>
  </si>
  <si>
    <t>OPEN DE SAN MARINO P&amp;P</t>
  </si>
  <si>
    <t>RIMINI</t>
  </si>
  <si>
    <t>14-439</t>
  </si>
  <si>
    <t>OPEN IBÉRICO P&amp;P</t>
  </si>
  <si>
    <t>RIO CBE GOLF ORENSE</t>
  </si>
  <si>
    <t>14-440</t>
  </si>
  <si>
    <t>OPEN IPPA INGLATERRA P&amp;P</t>
  </si>
  <si>
    <t>BIRCHWOOD GOLF KENT</t>
  </si>
  <si>
    <t>14-441</t>
  </si>
  <si>
    <t>Cº FEMENINO DE ANDALUCIA</t>
  </si>
  <si>
    <t>GOLF EL PUERTO</t>
  </si>
  <si>
    <t>14-442</t>
  </si>
  <si>
    <t>GRAN FINAL JUEGO CORTO-CTAM</t>
  </si>
  <si>
    <t>14-443</t>
  </si>
  <si>
    <t>Cº FEMENINO COMUNIDAD DE MADRID</t>
  </si>
  <si>
    <t>EL ENCÍN, MADRID</t>
  </si>
  <si>
    <t>14-444</t>
  </si>
  <si>
    <t>Cº FEMENINO COMUNIDAD VALENCIANA</t>
  </si>
  <si>
    <t>EL BOSQUE</t>
  </si>
  <si>
    <t>14-445</t>
  </si>
  <si>
    <t>Cº INDIVIDUAL ESPAÑA AMATEUR FEM.</t>
  </si>
  <si>
    <t>GUADALMINA SUR</t>
  </si>
  <si>
    <t>14-446</t>
  </si>
  <si>
    <t>Cº INTERTERRITORIAL SUB-25 1ª DIV.</t>
  </si>
  <si>
    <t>C.G. SALAMANCA</t>
  </si>
  <si>
    <t>14-447</t>
  </si>
  <si>
    <t>Cº ESPAÑA CADETES</t>
  </si>
  <si>
    <t>14-448</t>
  </si>
  <si>
    <t>Cº INDIVIDUAL ESPAÑA 3ª Y 4ª CATEGORÍA</t>
  </si>
  <si>
    <t>14-449</t>
  </si>
  <si>
    <t>14-450</t>
  </si>
  <si>
    <t>Cº ESPAÑA INTERCLUBS FEMENINO</t>
  </si>
  <si>
    <t>LAS COLINAS C.G.</t>
  </si>
  <si>
    <t>14-451</t>
  </si>
  <si>
    <t>14-452</t>
  </si>
  <si>
    <t>ACHENTAL GC</t>
  </si>
  <si>
    <t>14-453</t>
  </si>
  <si>
    <t>CONCENTRACIÓN  MASC. CTJ</t>
  </si>
  <si>
    <t>14-454</t>
  </si>
  <si>
    <t>CONCENTRACIÓN FEM.CTJ</t>
  </si>
  <si>
    <t>14-455</t>
  </si>
  <si>
    <t>14-456</t>
  </si>
  <si>
    <t>CONCENTRACIÓN  FEM. CTJ</t>
  </si>
  <si>
    <t>14-457</t>
  </si>
  <si>
    <t>CONCENTRACIÓN  MASC.CTJ</t>
  </si>
  <si>
    <t>14-458</t>
  </si>
  <si>
    <t>CNG,MADRID</t>
  </si>
  <si>
    <t>14-459</t>
  </si>
  <si>
    <t>CONCENTRACIÓN PREP.  EUROPEO CTJ</t>
  </si>
  <si>
    <t>14-460</t>
  </si>
  <si>
    <t>CONCENTRACIÓN PRE-TEMPORADA CTJ</t>
  </si>
  <si>
    <t>14-461</t>
  </si>
  <si>
    <t>Cº ESPAÑA IND.CADETE MASC.CTJ</t>
  </si>
  <si>
    <t>LA CALA RESORT, MÁLAGA</t>
  </si>
  <si>
    <t>14-462</t>
  </si>
  <si>
    <t>Cº ESPAÑA INDIVIDUAL CADETE FEM CTJ</t>
  </si>
  <si>
    <t>14-463</t>
  </si>
  <si>
    <t>Cº ESPAÑA INFANTIL, ALEVÍN Y BENJAMÍN</t>
  </si>
  <si>
    <t>LA MANGA CLUB</t>
  </si>
  <si>
    <t>14-464</t>
  </si>
  <si>
    <t>Cº NACIONAL POR EQUIPOS INFANTIL ESPAÑA</t>
  </si>
  <si>
    <t>C.G.GUADALHORCE, MÁLAGA</t>
  </si>
  <si>
    <t>14-465</t>
  </si>
  <si>
    <t>Cº INTERAUTONÓMINCO SUB-25 FEM.2ª D-CTJ</t>
  </si>
  <si>
    <t>ZARAPICOS, SALAMANCA</t>
  </si>
  <si>
    <t>14-466</t>
  </si>
  <si>
    <t>Cº INTERAUTONÓMICO ESPAÑA CADETE MAS-CTJ</t>
  </si>
  <si>
    <t>ASTURIAS</t>
  </si>
  <si>
    <t>14-467</t>
  </si>
  <si>
    <t>Cº INTERAUTONÓMICO ESPAÑA INFANTIL-CTJ</t>
  </si>
  <si>
    <t>RCG SAN SEBASTIÁN</t>
  </si>
  <si>
    <t>14-468</t>
  </si>
  <si>
    <t>ORGANIZACIÓN CTAF</t>
  </si>
  <si>
    <t>14-469</t>
  </si>
  <si>
    <t>Cº POR INVITACIÓN-C.T.A.FEMENINO</t>
  </si>
  <si>
    <t>14-470</t>
  </si>
  <si>
    <t>BECADOS-CONCENTRACIONES</t>
  </si>
  <si>
    <t>MADRID</t>
  </si>
  <si>
    <t>14-471</t>
  </si>
  <si>
    <t>BECADOS-COMPETICIONES</t>
  </si>
  <si>
    <t>14-472</t>
  </si>
  <si>
    <t>CENTRO DE EXCELENCIA-TECNIFICACIÓN</t>
  </si>
  <si>
    <t>14-473</t>
  </si>
  <si>
    <t>Cº PROFESIONALES CTA FEMENINO</t>
  </si>
  <si>
    <t>14-474</t>
  </si>
  <si>
    <t>PUNTUABLES Y VARIOS CTJ</t>
  </si>
  <si>
    <t>14-475</t>
  </si>
  <si>
    <t>ASISTENCIA A TORNEOS Y REUNIONES CTP</t>
  </si>
  <si>
    <t>ESPAÑA Y EXTRANJERO</t>
  </si>
  <si>
    <t>14-476</t>
  </si>
  <si>
    <t>Cº ESPAÑA PROFESIONALES FEMENINO</t>
  </si>
  <si>
    <t>14-477</t>
  </si>
  <si>
    <t>Cº POR INVITACIÓN-CTA MASCULINO</t>
  </si>
  <si>
    <t>14-478</t>
  </si>
  <si>
    <t>TORNEOS JUEGO CORTO CTAM</t>
  </si>
  <si>
    <t>14-600</t>
  </si>
  <si>
    <t>CURSILLOS C.T.REGLAS</t>
  </si>
  <si>
    <t>españa</t>
  </si>
  <si>
    <t>14-601</t>
  </si>
  <si>
    <t>CURSOS C.T. CAMPOS</t>
  </si>
  <si>
    <t>14-602</t>
  </si>
  <si>
    <t>FORMACIÓN DE TÉCNICOS</t>
  </si>
  <si>
    <t>VARIOS</t>
  </si>
  <si>
    <t>14-603</t>
  </si>
  <si>
    <t>ESCUEA NACIONAL GOLF PROFESIONAL</t>
  </si>
  <si>
    <t>14-604</t>
  </si>
  <si>
    <t>TITLEIST PERFOMANCE INSTITUTE</t>
  </si>
  <si>
    <t>14-605</t>
  </si>
  <si>
    <t>CURSOS VARIOS-DPTO.FORMACIÓN</t>
  </si>
  <si>
    <t>14-606</t>
  </si>
  <si>
    <t>ESCUELA DE PADRES</t>
  </si>
  <si>
    <t>CNG Y OTROS</t>
  </si>
  <si>
    <t>14-607</t>
  </si>
  <si>
    <t>CURSOS FFAA</t>
  </si>
  <si>
    <t>14-800</t>
  </si>
  <si>
    <t>ASAMBLEA PRESIDENTES P&amp;P</t>
  </si>
  <si>
    <t>14-801</t>
  </si>
  <si>
    <t>GREEN SECTION</t>
  </si>
  <si>
    <t>14-802</t>
  </si>
  <si>
    <t>REUNIÓN PRESIDENTE CON FFAA</t>
  </si>
  <si>
    <t>14-803</t>
  </si>
  <si>
    <t>14-804</t>
  </si>
  <si>
    <t>14-805</t>
  </si>
  <si>
    <t>ASAMBLEA LIQUIDACIÓN PRESUPUESTO</t>
  </si>
  <si>
    <t>14-806</t>
  </si>
  <si>
    <t>ALICANTE</t>
  </si>
  <si>
    <t>14-807</t>
  </si>
  <si>
    <t>14-808</t>
  </si>
  <si>
    <t>14-809</t>
  </si>
  <si>
    <t>14-810</t>
  </si>
  <si>
    <t>14-811</t>
  </si>
  <si>
    <t>14-812</t>
  </si>
  <si>
    <t>ASAMBLEA APROBACIÓN PRESUPUESTO</t>
  </si>
  <si>
    <t>14-813</t>
  </si>
  <si>
    <t>14-814</t>
  </si>
  <si>
    <t>REUNIONES IPPA P&amp;P</t>
  </si>
  <si>
    <t>14-900</t>
  </si>
  <si>
    <t>Cº INTERNAC. ESPAÑA DOBLES SENIOR MASC.</t>
  </si>
  <si>
    <t>14-901</t>
  </si>
  <si>
    <t>Cº INTERNAC. ESPAÑA INDIV.SENIOR MASC.</t>
  </si>
  <si>
    <t>14-902</t>
  </si>
  <si>
    <t>II PUNTUABLE RANKING NAC. SR. MASC.</t>
  </si>
  <si>
    <t>EL BOQUE</t>
  </si>
  <si>
    <t>14-903</t>
  </si>
  <si>
    <t>III PUNTUABLE RANKING NAC.SR.MASC.</t>
  </si>
  <si>
    <t>VALDELUZ</t>
  </si>
  <si>
    <t>14-904</t>
  </si>
  <si>
    <t>Cº ESPAÑA DOBLES SENIOR MASCULINO</t>
  </si>
  <si>
    <t>SAN CUGAT</t>
  </si>
  <si>
    <t>14-905</t>
  </si>
  <si>
    <t>Cº ESPAÑA INDIVIDUAL SENIOR MASC.</t>
  </si>
  <si>
    <t>14-906</t>
  </si>
  <si>
    <t>Cº EUROPA SENIOR INDIVIDUAL MAS-FEM</t>
  </si>
  <si>
    <t>PUERTA DE HIERRO</t>
  </si>
  <si>
    <t>14-907</t>
  </si>
  <si>
    <t>BRITISH SENIOR MASCULINO</t>
  </si>
  <si>
    <t>GANTON C.G.</t>
  </si>
  <si>
    <t>14-908</t>
  </si>
  <si>
    <t>Cº EUROPA SENIOR MASCULINO POR EQUIPOS</t>
  </si>
  <si>
    <t>SIERRA GOLF CLUB</t>
  </si>
  <si>
    <t>14-909</t>
  </si>
  <si>
    <t>OPEN DE ESPAÑA DE GOLF</t>
  </si>
  <si>
    <t>14-910</t>
  </si>
  <si>
    <t>Cº ESPAÑA SENIOR DE P&amp;P</t>
  </si>
  <si>
    <t>COLMENAR GOLF, MADRID</t>
  </si>
  <si>
    <t>14-911</t>
  </si>
  <si>
    <t>Cº INTERNACIONAL ESPAÑA SR. FEM.</t>
  </si>
  <si>
    <t>14-912</t>
  </si>
  <si>
    <t>MASTER SENIOR MASCULINO</t>
  </si>
  <si>
    <t>LERMA, BURGOS</t>
  </si>
  <si>
    <t>14-913</t>
  </si>
  <si>
    <t>GRAN PREMIO SENIOR FEMENINO</t>
  </si>
  <si>
    <t>NEGURI</t>
  </si>
  <si>
    <t>14-914</t>
  </si>
  <si>
    <t>Cº ESPAÑA SENIOR FEMENINO</t>
  </si>
  <si>
    <t>14-915</t>
  </si>
  <si>
    <t>Cº EUROPA INDIVIDUAL SENIOR FEMENINO</t>
  </si>
  <si>
    <t>14-916</t>
  </si>
  <si>
    <t>Cº ESPAÑA SENIOR DOBLE FEMENINO</t>
  </si>
  <si>
    <t>LA DEHESA</t>
  </si>
  <si>
    <t>14-917</t>
  </si>
  <si>
    <t>BRITISH LADIES SENIOR</t>
  </si>
  <si>
    <t>ROYAL DORNOCH GC</t>
  </si>
  <si>
    <t>14-918</t>
  </si>
  <si>
    <t>Cº EUROPA SENIOR POR EQUIPOS FEMENINO</t>
  </si>
  <si>
    <t>GUT ALTENTANN GC</t>
  </si>
  <si>
    <t>14-919</t>
  </si>
  <si>
    <t>Cº ESPAÑA SENIOR PROFESIONAL</t>
  </si>
  <si>
    <t>14-920</t>
  </si>
  <si>
    <t>14-921</t>
  </si>
  <si>
    <t>LET ACCESS SERIES</t>
  </si>
  <si>
    <t>Responsable/Capitán</t>
  </si>
  <si>
    <t>10.- OBSERVACIONES (Desviaciones y sus causas)</t>
  </si>
  <si>
    <t xml:space="preserve">     EJERCICIO 2014</t>
  </si>
  <si>
    <t>La LLorea, ASTURIAS</t>
  </si>
  <si>
    <t>14-407   Cº ESPAÑA MAYORES 35 AÑOS    PULA GOLF                     0</t>
  </si>
  <si>
    <t>Pula Golf</t>
  </si>
  <si>
    <t>20 -22 Junio 2014</t>
  </si>
  <si>
    <t>18 - 22 Junio 2014</t>
  </si>
  <si>
    <t>Ernesto Fernandez de Gamboa</t>
  </si>
  <si>
    <t>No se subvencionan jugadores</t>
  </si>
  <si>
    <t>Alvaro Fernández Ochoa</t>
  </si>
  <si>
    <t>Administrativo</t>
  </si>
  <si>
    <t>Transferencia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</si>
</sst>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2" formatCode="_-* #,##0\ &quot;€&quot;_-;\-* #,##0\ &quot;€&quot;_-;_-* &quot;-&quot;\ &quot;€&quot;_-;_-@_-"/>
    <numFmt numFmtId="164" formatCode="_-* #,##0\ &quot;pta&quot;_-;\-* #,##0\ &quot;Pts&quot;_-;_-* &quot;-&quot;\ &quot;Pts&quot;_-;_-@_-"/>
    <numFmt numFmtId="165" formatCode="d\ &quot;de&quot;\ mmmm\ &quot;de&quot;\ yyyy"/>
    <numFmt numFmtId="166" formatCode="_-* #,##0.00\ &quot;€&quot;_-;\-* #,##0.00\ &quot;€&quot;_-;_-* &quot;-&quot;\ &quot;€&quot;_-;_-@_-"/>
    <numFmt numFmtId="167" formatCode="#,##0.00\ &quot;€&quot;"/>
    <numFmt numFmtId="168" formatCode="#,##0.00\ _€"/>
    <numFmt numFmtId="169" formatCode="[$-C0A]d\-mmm;@"/>
  </numFmts>
  <fonts count="82">
    <font>
      <sz val="10"/>
      <name val="Arial"/>
    </font>
    <font>
      <sz val="8"/>
      <name val="Arial"/>
      <family val="2"/>
    </font>
    <font>
      <sz val="10"/>
      <name val="Eras Medium ITC"/>
      <family val="2"/>
    </font>
    <font>
      <sz val="1"/>
      <color indexed="9"/>
      <name val="Eras Medium ITC"/>
      <family val="2"/>
    </font>
    <font>
      <sz val="10"/>
      <color indexed="9"/>
      <name val="Eras Medium ITC"/>
      <family val="2"/>
    </font>
    <font>
      <b/>
      <sz val="12"/>
      <name val="Eras Medium ITC"/>
      <family val="2"/>
    </font>
    <font>
      <i/>
      <sz val="11"/>
      <name val="Eras Medium ITC"/>
      <family val="2"/>
    </font>
    <font>
      <b/>
      <i/>
      <sz val="11"/>
      <color indexed="9"/>
      <name val="Eras Medium ITC"/>
      <family val="2"/>
    </font>
    <font>
      <b/>
      <i/>
      <sz val="12"/>
      <color indexed="9"/>
      <name val="Eras Medium ITC"/>
      <family val="2"/>
    </font>
    <font>
      <b/>
      <sz val="36"/>
      <name val="Eras Medium ITC"/>
      <family val="2"/>
    </font>
    <font>
      <b/>
      <i/>
      <sz val="11"/>
      <name val="Eras Medium ITC"/>
      <family val="2"/>
    </font>
    <font>
      <b/>
      <i/>
      <sz val="12"/>
      <name val="Eras Medium ITC"/>
      <family val="2"/>
    </font>
    <font>
      <b/>
      <sz val="12"/>
      <color indexed="9"/>
      <name val="Eras Medium ITC"/>
      <family val="2"/>
    </font>
    <font>
      <b/>
      <sz val="12"/>
      <name val="Felix Titling"/>
      <family val="5"/>
    </font>
    <font>
      <b/>
      <sz val="11"/>
      <name val="Eras Medium ITC"/>
      <family val="2"/>
    </font>
    <font>
      <sz val="10"/>
      <name val="Calibri"/>
      <family val="2"/>
    </font>
    <font>
      <b/>
      <sz val="28"/>
      <color indexed="62"/>
      <name val="Calibri"/>
      <family val="2"/>
    </font>
    <font>
      <sz val="14"/>
      <name val="Calibri"/>
      <family val="2"/>
    </font>
    <font>
      <b/>
      <sz val="14"/>
      <color indexed="56"/>
      <name val="Calibri"/>
      <family val="2"/>
    </font>
    <font>
      <b/>
      <i/>
      <sz val="13"/>
      <color indexed="56"/>
      <name val="Calibri"/>
      <family val="2"/>
    </font>
    <font>
      <sz val="10"/>
      <color indexed="9"/>
      <name val="Calibri"/>
      <family val="2"/>
    </font>
    <font>
      <b/>
      <sz val="10"/>
      <name val="Calibri"/>
      <family val="2"/>
    </font>
    <font>
      <b/>
      <sz val="14"/>
      <name val="Calibri"/>
      <family val="2"/>
    </font>
    <font>
      <sz val="18"/>
      <color indexed="10"/>
      <name val="Calibri"/>
      <family val="2"/>
    </font>
    <font>
      <sz val="14"/>
      <color indexed="56"/>
      <name val="Calibri"/>
      <family val="2"/>
    </font>
    <font>
      <b/>
      <sz val="18"/>
      <color indexed="10"/>
      <name val="Calibri"/>
      <family val="2"/>
    </font>
    <font>
      <b/>
      <sz val="14"/>
      <color indexed="10"/>
      <name val="Calibri"/>
      <family val="2"/>
    </font>
    <font>
      <b/>
      <sz val="20"/>
      <color indexed="56"/>
      <name val="Calibri"/>
      <family val="2"/>
    </font>
    <font>
      <b/>
      <sz val="16"/>
      <color indexed="56"/>
      <name val="Calibri"/>
      <family val="2"/>
    </font>
    <font>
      <b/>
      <sz val="10"/>
      <color indexed="56"/>
      <name val="Calibri"/>
      <family val="2"/>
    </font>
    <font>
      <b/>
      <i/>
      <sz val="14"/>
      <color indexed="56"/>
      <name val="Calibri"/>
      <family val="2"/>
    </font>
    <font>
      <sz val="14"/>
      <color indexed="20"/>
      <name val="Calibri"/>
      <family val="2"/>
    </font>
    <font>
      <sz val="14"/>
      <color indexed="61"/>
      <name val="Calibri"/>
      <family val="2"/>
    </font>
    <font>
      <b/>
      <sz val="16"/>
      <color indexed="50"/>
      <name val="Calibri"/>
      <family val="2"/>
    </font>
    <font>
      <sz val="14"/>
      <color indexed="9"/>
      <name val="Calibri"/>
      <family val="2"/>
    </font>
    <font>
      <b/>
      <sz val="16"/>
      <name val="Calibri"/>
      <family val="2"/>
    </font>
    <font>
      <b/>
      <sz val="14"/>
      <color indexed="20"/>
      <name val="Calibri"/>
      <family val="2"/>
    </font>
    <font>
      <b/>
      <sz val="16"/>
      <color indexed="9"/>
      <name val="Calibri"/>
      <family val="2"/>
    </font>
    <font>
      <b/>
      <sz val="10"/>
      <color indexed="8"/>
      <name val="Calibri"/>
      <family val="2"/>
    </font>
    <font>
      <b/>
      <sz val="18"/>
      <color indexed="56"/>
      <name val="Calibri"/>
      <family val="2"/>
    </font>
    <font>
      <sz val="18"/>
      <name val="Calibri"/>
      <family val="2"/>
    </font>
    <font>
      <b/>
      <sz val="18"/>
      <color indexed="9"/>
      <name val="Calibri"/>
      <family val="2"/>
    </font>
    <font>
      <b/>
      <sz val="18"/>
      <name val="Calibri"/>
      <family val="2"/>
    </font>
    <font>
      <b/>
      <sz val="12"/>
      <name val="Calibri"/>
      <family val="2"/>
    </font>
    <font>
      <i/>
      <sz val="11"/>
      <name val="Calibri"/>
      <family val="2"/>
    </font>
    <font>
      <b/>
      <sz val="36"/>
      <name val="Calibri"/>
      <family val="2"/>
    </font>
    <font>
      <b/>
      <i/>
      <sz val="16"/>
      <name val="Calibri"/>
      <family val="2"/>
    </font>
    <font>
      <b/>
      <i/>
      <sz val="11"/>
      <name val="Calibri"/>
      <family val="2"/>
    </font>
    <font>
      <b/>
      <i/>
      <sz val="11"/>
      <color indexed="9"/>
      <name val="Calibri"/>
      <family val="2"/>
    </font>
    <font>
      <b/>
      <i/>
      <sz val="12"/>
      <name val="Calibri"/>
      <family val="2"/>
    </font>
    <font>
      <b/>
      <i/>
      <sz val="14"/>
      <color indexed="9"/>
      <name val="Calibri"/>
      <family val="2"/>
    </font>
    <font>
      <b/>
      <sz val="12"/>
      <color indexed="9"/>
      <name val="Calibri"/>
      <family val="2"/>
    </font>
    <font>
      <b/>
      <i/>
      <sz val="12"/>
      <color indexed="9"/>
      <name val="Calibri"/>
      <family val="2"/>
    </font>
    <font>
      <sz val="10"/>
      <name val="Calibri"/>
      <family val="2"/>
      <scheme val="minor"/>
    </font>
    <font>
      <sz val="20"/>
      <name val="Calibri"/>
      <family val="2"/>
      <scheme val="minor"/>
    </font>
    <font>
      <sz val="14"/>
      <name val="Calibri"/>
      <family val="2"/>
      <scheme val="minor"/>
    </font>
    <font>
      <b/>
      <sz val="10"/>
      <name val="Calibri"/>
      <family val="2"/>
      <scheme val="minor"/>
    </font>
    <font>
      <sz val="10"/>
      <color indexed="10"/>
      <name val="Calibri"/>
      <family val="2"/>
      <scheme val="minor"/>
    </font>
    <font>
      <sz val="10"/>
      <color indexed="8"/>
      <name val="Calibri"/>
      <family val="2"/>
    </font>
    <font>
      <b/>
      <sz val="20"/>
      <color indexed="8"/>
      <name val="Calibri"/>
      <family val="2"/>
    </font>
    <font>
      <sz val="8"/>
      <color indexed="8"/>
      <name val="Calibri"/>
      <family val="2"/>
    </font>
    <font>
      <sz val="14"/>
      <color indexed="8"/>
      <name val="Calibri"/>
      <family val="2"/>
    </font>
    <font>
      <sz val="40"/>
      <color indexed="56"/>
      <name val="Calibri"/>
      <family val="2"/>
    </font>
    <font>
      <sz val="12"/>
      <color indexed="8"/>
      <name val="Calibri"/>
      <family val="2"/>
    </font>
    <font>
      <b/>
      <i/>
      <sz val="14"/>
      <color rgb="FF3333CC"/>
      <name val="Calibri"/>
      <family val="2"/>
    </font>
    <font>
      <sz val="14"/>
      <color rgb="FF3333CC"/>
      <name val="Calibri"/>
      <family val="2"/>
    </font>
    <font>
      <sz val="18"/>
      <color rgb="FF3333CC"/>
      <name val="Calibri"/>
      <family val="2"/>
    </font>
    <font>
      <b/>
      <sz val="11"/>
      <color indexed="56"/>
      <name val="Calibri"/>
      <family val="2"/>
    </font>
    <font>
      <b/>
      <sz val="10"/>
      <name val="Eras Medium ITC"/>
      <family val="2"/>
    </font>
    <font>
      <b/>
      <sz val="14"/>
      <name val="Eras Medium ITC"/>
      <family val="2"/>
    </font>
    <font>
      <sz val="10"/>
      <color theme="0"/>
      <name val="Calibri"/>
      <family val="2"/>
    </font>
    <font>
      <u/>
      <sz val="10"/>
      <color theme="10"/>
      <name val="Arial"/>
      <family val="2"/>
    </font>
    <font>
      <u/>
      <sz val="16"/>
      <color theme="10"/>
      <name val="Calibri"/>
      <family val="2"/>
    </font>
    <font>
      <b/>
      <sz val="20"/>
      <color rgb="FF3333CC"/>
      <name val="Calibri"/>
      <family val="2"/>
    </font>
    <font>
      <sz val="26"/>
      <color theme="0"/>
      <name val="Calibri"/>
      <family val="2"/>
    </font>
    <font>
      <b/>
      <sz val="14"/>
      <color rgb="FFFF0000"/>
      <name val="Calibri"/>
      <family val="2"/>
    </font>
    <font>
      <sz val="10"/>
      <color theme="0"/>
      <name val="Arial"/>
      <family val="2"/>
    </font>
    <font>
      <sz val="10"/>
      <color rgb="FFFF0000"/>
      <name val="Calibri"/>
      <family val="2"/>
      <scheme val="minor"/>
    </font>
    <font>
      <sz val="1"/>
      <color theme="0"/>
      <name val="Calibri"/>
      <family val="2"/>
    </font>
    <font>
      <b/>
      <sz val="12"/>
      <color theme="0"/>
      <name val="Arial"/>
      <family val="2"/>
    </font>
    <font>
      <b/>
      <sz val="44"/>
      <color indexed="62"/>
      <name val="Calibri"/>
      <family val="2"/>
    </font>
    <font>
      <b/>
      <sz val="48"/>
      <color rgb="FF333399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gradientFill type="path" left="0.5" right="0.5" top="0.5" bottom="0.5">
        <stop position="0">
          <color theme="0"/>
        </stop>
        <stop position="1">
          <color rgb="FFFF0000"/>
        </stop>
      </gradientFill>
    </fill>
    <fill>
      <patternFill patternType="solid">
        <fgColor rgb="FF3333CC"/>
        <bgColor indexed="64"/>
      </patternFill>
    </fill>
    <fill>
      <patternFill patternType="solid">
        <fgColor rgb="FFFF0000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dotted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56"/>
      </right>
      <top style="thin">
        <color indexed="56"/>
      </top>
      <bottom style="thin">
        <color indexed="56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56"/>
      </left>
      <right/>
      <top style="thin">
        <color indexed="56"/>
      </top>
      <bottom style="thin">
        <color indexed="56"/>
      </bottom>
      <diagonal/>
    </border>
    <border>
      <left/>
      <right/>
      <top style="thin">
        <color indexed="56"/>
      </top>
      <bottom style="thin">
        <color indexed="56"/>
      </bottom>
      <diagonal/>
    </border>
    <border>
      <left style="thin">
        <color indexed="56"/>
      </left>
      <right style="thin">
        <color indexed="56"/>
      </right>
      <top style="thin">
        <color indexed="56"/>
      </top>
      <bottom style="thin">
        <color indexed="56"/>
      </bottom>
      <diagonal/>
    </border>
    <border>
      <left style="thin">
        <color indexed="56"/>
      </left>
      <right style="double">
        <color indexed="56"/>
      </right>
      <top style="thin">
        <color indexed="56"/>
      </top>
      <bottom style="thin">
        <color indexed="56"/>
      </bottom>
      <diagonal/>
    </border>
    <border>
      <left style="double">
        <color indexed="56"/>
      </left>
      <right style="thin">
        <color indexed="56"/>
      </right>
      <top style="thin">
        <color indexed="56"/>
      </top>
      <bottom style="thin">
        <color indexed="56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56"/>
      </left>
      <right style="thin">
        <color indexed="64"/>
      </right>
      <top style="thin">
        <color indexed="56"/>
      </top>
      <bottom style="thin">
        <color indexed="56"/>
      </bottom>
      <diagonal/>
    </border>
    <border>
      <left style="thin">
        <color indexed="64"/>
      </left>
      <right style="thin">
        <color indexed="64"/>
      </right>
      <top style="thin">
        <color indexed="56"/>
      </top>
      <bottom style="thin">
        <color indexed="56"/>
      </bottom>
      <diagonal/>
    </border>
    <border>
      <left/>
      <right style="double">
        <color indexed="56"/>
      </right>
      <top style="thin">
        <color indexed="56"/>
      </top>
      <bottom style="thin">
        <color indexed="56"/>
      </bottom>
      <diagonal/>
    </border>
    <border>
      <left style="thin">
        <color indexed="56"/>
      </left>
      <right style="thin">
        <color rgb="FF3333CC"/>
      </right>
      <top style="thin">
        <color indexed="56"/>
      </top>
      <bottom style="thin">
        <color indexed="56"/>
      </bottom>
      <diagonal/>
    </border>
    <border>
      <left style="thin">
        <color indexed="64"/>
      </left>
      <right style="thin">
        <color rgb="FF3333CC"/>
      </right>
      <top style="thin">
        <color indexed="56"/>
      </top>
      <bottom style="thin">
        <color indexed="56"/>
      </bottom>
      <diagonal/>
    </border>
    <border>
      <left style="thin">
        <color indexed="64"/>
      </left>
      <right/>
      <top style="thin">
        <color indexed="56"/>
      </top>
      <bottom style="thin">
        <color indexed="56"/>
      </bottom>
      <diagonal/>
    </border>
    <border>
      <left/>
      <right style="thin">
        <color indexed="64"/>
      </right>
      <top style="thin">
        <color indexed="56"/>
      </top>
      <bottom style="thin">
        <color indexed="56"/>
      </bottom>
      <diagonal/>
    </border>
  </borders>
  <cellStyleXfs count="2">
    <xf numFmtId="0" fontId="0" fillId="0" borderId="0"/>
    <xf numFmtId="0" fontId="71" fillId="0" borderId="0" applyNumberFormat="0" applyFill="0" applyBorder="0" applyAlignment="0" applyProtection="0">
      <alignment vertical="top"/>
      <protection locked="0"/>
    </xf>
  </cellStyleXfs>
  <cellXfs count="273">
    <xf numFmtId="0" fontId="0" fillId="0" borderId="0" xfId="0"/>
    <xf numFmtId="0" fontId="2" fillId="0" borderId="0" xfId="0" applyFont="1" applyProtection="1"/>
    <xf numFmtId="0" fontId="4" fillId="0" borderId="0" xfId="0" applyFont="1" applyProtection="1"/>
    <xf numFmtId="0" fontId="5" fillId="0" borderId="0" xfId="0" applyFont="1" applyProtection="1"/>
    <xf numFmtId="0" fontId="6" fillId="0" borderId="0" xfId="0" applyFont="1" applyProtection="1"/>
    <xf numFmtId="0" fontId="10" fillId="0" borderId="0" xfId="0" applyFont="1" applyProtection="1"/>
    <xf numFmtId="0" fontId="3" fillId="0" borderId="0" xfId="0" applyFont="1" applyProtection="1"/>
    <xf numFmtId="0" fontId="7" fillId="0" borderId="0" xfId="0" applyFont="1" applyFill="1" applyBorder="1" applyAlignment="1" applyProtection="1">
      <alignment horizontal="center"/>
    </xf>
    <xf numFmtId="0" fontId="11" fillId="0" borderId="0" xfId="0" applyFont="1" applyFill="1" applyBorder="1" applyAlignment="1" applyProtection="1">
      <alignment horizontal="left"/>
    </xf>
    <xf numFmtId="0" fontId="12" fillId="0" borderId="0" xfId="0" applyFont="1" applyProtection="1"/>
    <xf numFmtId="0" fontId="7" fillId="3" borderId="0" xfId="0" applyFont="1" applyFill="1" applyProtection="1"/>
    <xf numFmtId="0" fontId="8" fillId="3" borderId="0" xfId="0" applyFont="1" applyFill="1" applyAlignment="1" applyProtection="1">
      <alignment horizontal="center"/>
    </xf>
    <xf numFmtId="0" fontId="11" fillId="6" borderId="12" xfId="0" applyFont="1" applyFill="1" applyBorder="1" applyAlignment="1" applyProtection="1">
      <alignment horizontal="left"/>
    </xf>
    <xf numFmtId="0" fontId="0" fillId="0" borderId="0" xfId="0" applyFill="1"/>
    <xf numFmtId="14" fontId="0" fillId="0" borderId="0" xfId="0" applyNumberFormat="1"/>
    <xf numFmtId="0" fontId="9" fillId="0" borderId="0" xfId="0" applyFont="1" applyAlignment="1" applyProtection="1">
      <alignment horizontal="center"/>
    </xf>
    <xf numFmtId="0" fontId="5" fillId="0" borderId="0" xfId="0" applyFont="1" applyFill="1" applyBorder="1" applyProtection="1"/>
    <xf numFmtId="0" fontId="5" fillId="0" borderId="0" xfId="0" applyFont="1" applyFill="1" applyBorder="1" applyAlignment="1" applyProtection="1">
      <alignment horizontal="center"/>
    </xf>
    <xf numFmtId="0" fontId="5" fillId="0" borderId="0" xfId="0" applyFont="1" applyAlignment="1" applyProtection="1">
      <alignment horizontal="center"/>
    </xf>
    <xf numFmtId="1" fontId="10" fillId="6" borderId="0" xfId="0" applyNumberFormat="1" applyFont="1" applyFill="1" applyProtection="1"/>
    <xf numFmtId="1" fontId="6" fillId="0" borderId="0" xfId="0" applyNumberFormat="1" applyFont="1" applyFill="1" applyProtection="1"/>
    <xf numFmtId="0" fontId="10" fillId="0" borderId="0" xfId="0" applyFont="1" applyFill="1" applyBorder="1" applyAlignment="1" applyProtection="1">
      <alignment horizontal="center"/>
    </xf>
    <xf numFmtId="3" fontId="11" fillId="6" borderId="12" xfId="0" applyNumberFormat="1" applyFont="1" applyFill="1" applyBorder="1" applyAlignment="1" applyProtection="1">
      <alignment horizontal="left"/>
    </xf>
    <xf numFmtId="4" fontId="11" fillId="6" borderId="12" xfId="0" applyNumberFormat="1" applyFont="1" applyFill="1" applyBorder="1" applyAlignment="1" applyProtection="1">
      <alignment horizontal="right"/>
    </xf>
    <xf numFmtId="0" fontId="5" fillId="0" borderId="0" xfId="0" applyFont="1" applyFill="1" applyProtection="1"/>
    <xf numFmtId="0" fontId="2" fillId="0" borderId="0" xfId="0" applyFont="1" applyFill="1" applyProtection="1"/>
    <xf numFmtId="0" fontId="14" fillId="0" borderId="0" xfId="0" applyFont="1" applyAlignment="1" applyProtection="1">
      <alignment horizontal="center"/>
    </xf>
    <xf numFmtId="4" fontId="5" fillId="6" borderId="12" xfId="0" applyNumberFormat="1" applyFont="1" applyFill="1" applyBorder="1" applyAlignment="1" applyProtection="1">
      <alignment horizontal="center"/>
      <protection locked="0"/>
    </xf>
    <xf numFmtId="4" fontId="5" fillId="6" borderId="9" xfId="0" applyNumberFormat="1" applyFont="1" applyFill="1" applyBorder="1" applyAlignment="1" applyProtection="1">
      <protection locked="0"/>
    </xf>
    <xf numFmtId="0" fontId="10" fillId="0" borderId="0" xfId="0" applyFont="1" applyFill="1" applyBorder="1" applyAlignment="1" applyProtection="1"/>
    <xf numFmtId="49" fontId="4" fillId="0" borderId="0" xfId="0" applyNumberFormat="1" applyFont="1" applyAlignment="1" applyProtection="1">
      <alignment horizontal="right"/>
    </xf>
    <xf numFmtId="0" fontId="4" fillId="0" borderId="0" xfId="0" applyFont="1" applyFill="1" applyProtection="1"/>
    <xf numFmtId="0" fontId="15" fillId="0" borderId="0" xfId="0" applyFont="1" applyProtection="1"/>
    <xf numFmtId="0" fontId="20" fillId="0" borderId="0" xfId="0" applyFont="1" applyProtection="1"/>
    <xf numFmtId="0" fontId="20" fillId="0" borderId="0" xfId="0" applyFont="1"/>
    <xf numFmtId="0" fontId="18" fillId="0" borderId="18" xfId="0" applyFont="1" applyBorder="1" applyAlignment="1" applyProtection="1"/>
    <xf numFmtId="0" fontId="18" fillId="0" borderId="29" xfId="0" applyFont="1" applyBorder="1" applyAlignment="1" applyProtection="1"/>
    <xf numFmtId="0" fontId="18" fillId="0" borderId="30" xfId="0" applyFont="1" applyBorder="1" applyAlignment="1" applyProtection="1"/>
    <xf numFmtId="0" fontId="17" fillId="0" borderId="0" xfId="0" applyFont="1" applyBorder="1" applyAlignment="1" applyProtection="1">
      <alignment horizontal="left"/>
    </xf>
    <xf numFmtId="0" fontId="18" fillId="0" borderId="0" xfId="0" applyFont="1" applyProtection="1"/>
    <xf numFmtId="167" fontId="23" fillId="0" borderId="0" xfId="0" applyNumberFormat="1" applyFont="1" applyBorder="1" applyProtection="1"/>
    <xf numFmtId="3" fontId="23" fillId="0" borderId="0" xfId="0" applyNumberFormat="1" applyFont="1" applyBorder="1" applyAlignment="1" applyProtection="1">
      <alignment horizontal="center"/>
    </xf>
    <xf numFmtId="0" fontId="18" fillId="0" borderId="0" xfId="0" applyFont="1" applyAlignment="1" applyProtection="1">
      <alignment horizontal="center"/>
    </xf>
    <xf numFmtId="4" fontId="24" fillId="0" borderId="0" xfId="0" applyNumberFormat="1" applyFont="1" applyBorder="1" applyAlignment="1" applyProtection="1">
      <alignment horizontal="center"/>
    </xf>
    <xf numFmtId="0" fontId="18" fillId="0" borderId="0" xfId="0" applyFont="1" applyAlignment="1" applyProtection="1">
      <alignment horizontal="right"/>
    </xf>
    <xf numFmtId="0" fontId="18" fillId="0" borderId="3" xfId="0" applyFont="1" applyBorder="1" applyAlignment="1" applyProtection="1">
      <alignment horizontal="center"/>
      <protection locked="0"/>
    </xf>
    <xf numFmtId="168" fontId="32" fillId="0" borderId="3" xfId="0" applyNumberFormat="1" applyFont="1" applyBorder="1" applyProtection="1">
      <protection locked="0"/>
    </xf>
    <xf numFmtId="4" fontId="31" fillId="0" borderId="3" xfId="0" applyNumberFormat="1" applyFont="1" applyBorder="1" applyProtection="1">
      <protection locked="0"/>
    </xf>
    <xf numFmtId="166" fontId="41" fillId="3" borderId="2" xfId="0" applyNumberFormat="1" applyFont="1" applyFill="1" applyBorder="1" applyProtection="1">
      <protection locked="0"/>
    </xf>
    <xf numFmtId="3" fontId="39" fillId="0" borderId="0" xfId="0" quotePrefix="1" applyNumberFormat="1" applyFont="1" applyBorder="1" applyAlignment="1" applyProtection="1">
      <alignment horizontal="center"/>
      <protection locked="0"/>
    </xf>
    <xf numFmtId="0" fontId="43" fillId="0" borderId="0" xfId="0" applyFont="1" applyProtection="1"/>
    <xf numFmtId="0" fontId="44" fillId="0" borderId="0" xfId="0" applyFont="1" applyProtection="1"/>
    <xf numFmtId="0" fontId="46" fillId="0" borderId="0" xfId="0" applyFont="1" applyAlignment="1" applyProtection="1">
      <alignment horizontal="center"/>
    </xf>
    <xf numFmtId="0" fontId="47" fillId="0" borderId="0" xfId="0" applyFont="1" applyProtection="1"/>
    <xf numFmtId="0" fontId="48" fillId="0" borderId="12" xfId="0" applyFont="1" applyFill="1" applyBorder="1" applyAlignment="1" applyProtection="1">
      <alignment horizontal="center"/>
    </xf>
    <xf numFmtId="0" fontId="48" fillId="0" borderId="0" xfId="0" applyFont="1" applyFill="1" applyBorder="1" applyAlignment="1" applyProtection="1">
      <alignment horizontal="center"/>
    </xf>
    <xf numFmtId="0" fontId="49" fillId="0" borderId="0" xfId="0" applyFont="1" applyFill="1" applyBorder="1" applyAlignment="1" applyProtection="1">
      <alignment horizontal="left"/>
    </xf>
    <xf numFmtId="0" fontId="48" fillId="0" borderId="9" xfId="0" applyFont="1" applyFill="1" applyBorder="1" applyAlignment="1" applyProtection="1">
      <alignment horizontal="center"/>
    </xf>
    <xf numFmtId="0" fontId="50" fillId="3" borderId="23" xfId="0" applyFont="1" applyFill="1" applyBorder="1" applyProtection="1"/>
    <xf numFmtId="0" fontId="50" fillId="3" borderId="24" xfId="0" applyFont="1" applyFill="1" applyBorder="1" applyProtection="1"/>
    <xf numFmtId="0" fontId="51" fillId="0" borderId="0" xfId="0" applyFont="1" applyProtection="1"/>
    <xf numFmtId="0" fontId="48" fillId="3" borderId="0" xfId="0" applyFont="1" applyFill="1" applyProtection="1"/>
    <xf numFmtId="0" fontId="48" fillId="3" borderId="0" xfId="0" applyFont="1" applyFill="1" applyProtection="1">
      <protection locked="0"/>
    </xf>
    <xf numFmtId="0" fontId="52" fillId="3" borderId="0" xfId="0" applyFont="1" applyFill="1" applyAlignment="1" applyProtection="1">
      <alignment horizontal="center"/>
    </xf>
    <xf numFmtId="0" fontId="49" fillId="6" borderId="12" xfId="0" applyFont="1" applyFill="1" applyBorder="1" applyAlignment="1" applyProtection="1">
      <alignment horizontal="left"/>
    </xf>
    <xf numFmtId="0" fontId="48" fillId="3" borderId="25" xfId="0" applyFont="1" applyFill="1" applyBorder="1" applyProtection="1">
      <protection locked="0"/>
    </xf>
    <xf numFmtId="0" fontId="52" fillId="3" borderId="25" xfId="0" applyFont="1" applyFill="1" applyBorder="1" applyAlignment="1" applyProtection="1">
      <alignment horizontal="center"/>
    </xf>
    <xf numFmtId="0" fontId="49" fillId="6" borderId="12" xfId="0" applyFont="1" applyFill="1" applyBorder="1" applyProtection="1"/>
    <xf numFmtId="0" fontId="49" fillId="6" borderId="12" xfId="0" applyFont="1" applyFill="1" applyBorder="1" applyAlignment="1" applyProtection="1"/>
    <xf numFmtId="0" fontId="49" fillId="0" borderId="0" xfId="0" applyFont="1" applyFill="1" applyBorder="1" applyAlignment="1" applyProtection="1">
      <alignment horizontal="justify"/>
    </xf>
    <xf numFmtId="0" fontId="15" fillId="0" borderId="0" xfId="0" applyFont="1" applyFill="1" applyBorder="1" applyProtection="1"/>
    <xf numFmtId="0" fontId="53" fillId="0" borderId="0" xfId="0" applyFont="1"/>
    <xf numFmtId="0" fontId="54" fillId="0" borderId="0" xfId="0" quotePrefix="1" applyFont="1" applyAlignment="1">
      <alignment horizontal="left"/>
    </xf>
    <xf numFmtId="0" fontId="55" fillId="0" borderId="0" xfId="0" applyFont="1" applyAlignment="1">
      <alignment horizontal="left"/>
    </xf>
    <xf numFmtId="0" fontId="56" fillId="0" borderId="0" xfId="0" applyFont="1"/>
    <xf numFmtId="0" fontId="53" fillId="0" borderId="1" xfId="0" applyFont="1" applyBorder="1"/>
    <xf numFmtId="0" fontId="53" fillId="0" borderId="1" xfId="0" quotePrefix="1" applyFont="1" applyBorder="1" applyAlignment="1">
      <alignment horizontal="left"/>
    </xf>
    <xf numFmtId="0" fontId="53" fillId="0" borderId="0" xfId="0" applyFont="1" applyBorder="1"/>
    <xf numFmtId="2" fontId="57" fillId="0" borderId="0" xfId="0" applyNumberFormat="1" applyFont="1"/>
    <xf numFmtId="0" fontId="58" fillId="0" borderId="0" xfId="0" applyFont="1"/>
    <xf numFmtId="0" fontId="59" fillId="0" borderId="0" xfId="0" applyFont="1"/>
    <xf numFmtId="0" fontId="58" fillId="0" borderId="2" xfId="0" applyFont="1" applyBorder="1" applyAlignment="1"/>
    <xf numFmtId="0" fontId="60" fillId="0" borderId="2" xfId="0" applyFont="1" applyBorder="1" applyAlignment="1">
      <alignment horizontal="center"/>
    </xf>
    <xf numFmtId="0" fontId="58" fillId="0" borderId="2" xfId="0" applyFont="1" applyBorder="1" applyAlignment="1">
      <alignment horizontal="center"/>
    </xf>
    <xf numFmtId="0" fontId="58" fillId="0" borderId="0" xfId="0" applyFont="1" applyAlignment="1">
      <alignment horizontal="center"/>
    </xf>
    <xf numFmtId="14" fontId="58" fillId="0" borderId="3" xfId="0" applyNumberFormat="1" applyFont="1" applyBorder="1" applyAlignment="1">
      <alignment horizontal="center"/>
    </xf>
    <xf numFmtId="0" fontId="61" fillId="2" borderId="3" xfId="0" applyFont="1" applyFill="1" applyBorder="1" applyAlignment="1">
      <alignment horizontal="center"/>
    </xf>
    <xf numFmtId="0" fontId="58" fillId="0" borderId="3" xfId="0" applyFont="1" applyBorder="1" applyAlignment="1">
      <alignment horizontal="center"/>
    </xf>
    <xf numFmtId="0" fontId="61" fillId="0" borderId="4" xfId="0" applyFont="1" applyBorder="1" applyAlignment="1" applyProtection="1">
      <alignment horizontal="center"/>
      <protection locked="0"/>
    </xf>
    <xf numFmtId="0" fontId="58" fillId="0" borderId="5" xfId="0" applyFont="1" applyBorder="1" applyAlignment="1" applyProtection="1">
      <alignment horizontal="left"/>
      <protection locked="0"/>
    </xf>
    <xf numFmtId="0" fontId="58" fillId="0" borderId="6" xfId="0" applyFont="1" applyBorder="1" applyAlignment="1">
      <alignment horizontal="left"/>
    </xf>
    <xf numFmtId="0" fontId="58" fillId="0" borderId="3" xfId="0" applyFont="1" applyBorder="1" applyProtection="1">
      <protection locked="0"/>
    </xf>
    <xf numFmtId="4" fontId="61" fillId="0" borderId="3" xfId="0" applyNumberFormat="1" applyFont="1" applyBorder="1" applyProtection="1">
      <protection locked="0"/>
    </xf>
    <xf numFmtId="4" fontId="58" fillId="0" borderId="3" xfId="0" applyNumberFormat="1" applyFont="1" applyBorder="1" applyProtection="1">
      <protection locked="0"/>
    </xf>
    <xf numFmtId="3" fontId="58" fillId="0" borderId="3" xfId="0" applyNumberFormat="1" applyFont="1" applyBorder="1" applyAlignment="1" applyProtection="1">
      <alignment horizontal="center"/>
      <protection locked="0"/>
    </xf>
    <xf numFmtId="0" fontId="61" fillId="0" borderId="3" xfId="0" applyFont="1" applyBorder="1" applyAlignment="1" applyProtection="1">
      <alignment horizontal="center"/>
      <protection locked="0"/>
    </xf>
    <xf numFmtId="0" fontId="58" fillId="0" borderId="7" xfId="0" applyFont="1" applyBorder="1" applyAlignment="1">
      <alignment horizontal="left"/>
    </xf>
    <xf numFmtId="0" fontId="58" fillId="0" borderId="6" xfId="0" applyFont="1" applyBorder="1"/>
    <xf numFmtId="0" fontId="61" fillId="2" borderId="8" xfId="0" applyFont="1" applyFill="1" applyBorder="1" applyAlignment="1">
      <alignment horizontal="center"/>
    </xf>
    <xf numFmtId="0" fontId="62" fillId="0" borderId="9" xfId="0" applyNumberFormat="1" applyFont="1" applyBorder="1" applyAlignment="1">
      <alignment horizontal="center"/>
    </xf>
    <xf numFmtId="0" fontId="58" fillId="0" borderId="9" xfId="0" applyFont="1" applyBorder="1"/>
    <xf numFmtId="4" fontId="34" fillId="0" borderId="9" xfId="0" applyNumberFormat="1" applyFont="1" applyBorder="1"/>
    <xf numFmtId="0" fontId="63" fillId="0" borderId="0" xfId="0" applyFont="1" applyBorder="1"/>
    <xf numFmtId="0" fontId="58" fillId="0" borderId="0" xfId="0" applyFont="1" applyBorder="1"/>
    <xf numFmtId="0" fontId="58" fillId="0" borderId="0" xfId="0" applyFont="1" applyProtection="1">
      <protection locked="0"/>
    </xf>
    <xf numFmtId="0" fontId="65" fillId="7" borderId="21" xfId="0" applyFont="1" applyFill="1" applyBorder="1" applyAlignment="1" applyProtection="1">
      <protection locked="0"/>
    </xf>
    <xf numFmtId="0" fontId="65" fillId="7" borderId="22" xfId="0" applyFont="1" applyFill="1" applyBorder="1" applyAlignment="1" applyProtection="1">
      <protection locked="0"/>
    </xf>
    <xf numFmtId="0" fontId="66" fillId="7" borderId="6" xfId="0" applyFont="1" applyFill="1" applyBorder="1" applyAlignment="1" applyProtection="1">
      <alignment horizontal="center"/>
      <protection locked="0"/>
    </xf>
    <xf numFmtId="0" fontId="19" fillId="7" borderId="20" xfId="0" applyFont="1" applyFill="1" applyBorder="1" applyAlignment="1" applyProtection="1">
      <alignment horizontal="center"/>
      <protection locked="0"/>
    </xf>
    <xf numFmtId="0" fontId="5" fillId="0" borderId="0" xfId="0" applyFont="1" applyFill="1" applyBorder="1" applyAlignment="1" applyProtection="1">
      <alignment horizontal="center"/>
    </xf>
    <xf numFmtId="0" fontId="5" fillId="0" borderId="0" xfId="0" applyFont="1" applyFill="1" applyBorder="1" applyAlignment="1" applyProtection="1">
      <alignment horizontal="center"/>
    </xf>
    <xf numFmtId="4" fontId="5" fillId="6" borderId="12" xfId="0" applyNumberFormat="1" applyFont="1" applyFill="1" applyBorder="1" applyAlignment="1" applyProtection="1">
      <alignment horizontal="left"/>
    </xf>
    <xf numFmtId="4" fontId="5" fillId="6" borderId="12" xfId="0" applyNumberFormat="1" applyFont="1" applyFill="1" applyBorder="1" applyAlignment="1" applyProtection="1">
      <alignment horizontal="right"/>
    </xf>
    <xf numFmtId="0" fontId="5" fillId="6" borderId="12" xfId="0" applyFont="1" applyFill="1" applyBorder="1" applyAlignment="1" applyProtection="1">
      <alignment horizontal="left"/>
      <protection locked="0"/>
    </xf>
    <xf numFmtId="0" fontId="5" fillId="6" borderId="0" xfId="0" applyFont="1" applyFill="1" applyBorder="1" applyAlignment="1" applyProtection="1">
      <alignment horizontal="left"/>
      <protection locked="0"/>
    </xf>
    <xf numFmtId="4" fontId="5" fillId="6" borderId="0" xfId="0" applyNumberFormat="1" applyFont="1" applyFill="1" applyBorder="1" applyAlignment="1" applyProtection="1">
      <alignment horizontal="center"/>
      <protection locked="0"/>
    </xf>
    <xf numFmtId="0" fontId="5" fillId="6" borderId="9" xfId="0" applyFont="1" applyFill="1" applyBorder="1" applyAlignment="1" applyProtection="1">
      <alignment horizontal="left"/>
      <protection locked="0"/>
    </xf>
    <xf numFmtId="0" fontId="68" fillId="0" borderId="0" xfId="0" applyFont="1" applyProtection="1"/>
    <xf numFmtId="0" fontId="5" fillId="6" borderId="12" xfId="0" applyFont="1" applyFill="1" applyBorder="1" applyAlignment="1" applyProtection="1">
      <alignment horizontal="right"/>
      <protection locked="0"/>
    </xf>
    <xf numFmtId="0" fontId="69" fillId="0" borderId="0" xfId="0" applyFont="1" applyAlignment="1" applyProtection="1">
      <alignment horizontal="center"/>
    </xf>
    <xf numFmtId="0" fontId="69" fillId="0" borderId="0" xfId="0" applyFont="1" applyProtection="1"/>
    <xf numFmtId="0" fontId="70" fillId="0" borderId="0" xfId="0" applyFont="1" applyProtection="1"/>
    <xf numFmtId="0" fontId="72" fillId="9" borderId="0" xfId="1" applyFont="1" applyFill="1" applyBorder="1" applyAlignment="1" applyProtection="1">
      <alignment horizontal="center"/>
    </xf>
    <xf numFmtId="167" fontId="34" fillId="10" borderId="3" xfId="0" applyNumberFormat="1" applyFont="1" applyFill="1" applyBorder="1" applyProtection="1">
      <protection locked="0"/>
    </xf>
    <xf numFmtId="0" fontId="17" fillId="0" borderId="0" xfId="0" applyFont="1" applyAlignment="1" applyProtection="1">
      <alignment horizontal="left"/>
    </xf>
    <xf numFmtId="0" fontId="21" fillId="0" borderId="0" xfId="0" applyFont="1" applyProtection="1"/>
    <xf numFmtId="0" fontId="18" fillId="0" borderId="0" xfId="0" applyFont="1" applyBorder="1" applyAlignment="1" applyProtection="1">
      <alignment horizontal="left"/>
    </xf>
    <xf numFmtId="0" fontId="15" fillId="0" borderId="0" xfId="0" applyFont="1" applyBorder="1" applyProtection="1"/>
    <xf numFmtId="0" fontId="17" fillId="0" borderId="0" xfId="0" applyFont="1" applyProtection="1"/>
    <xf numFmtId="0" fontId="17" fillId="0" borderId="0" xfId="0" applyFont="1" applyBorder="1" applyProtection="1"/>
    <xf numFmtId="0" fontId="22" fillId="0" borderId="0" xfId="0" applyFont="1" applyBorder="1" applyProtection="1"/>
    <xf numFmtId="0" fontId="18" fillId="0" borderId="0" xfId="0" applyFont="1" applyBorder="1" applyProtection="1"/>
    <xf numFmtId="0" fontId="70" fillId="0" borderId="0" xfId="0" applyFont="1" applyBorder="1" applyProtection="1"/>
    <xf numFmtId="167" fontId="25" fillId="0" borderId="11" xfId="0" applyNumberFormat="1" applyFont="1" applyBorder="1" applyProtection="1"/>
    <xf numFmtId="0" fontId="26" fillId="0" borderId="0" xfId="0" applyFont="1" applyProtection="1"/>
    <xf numFmtId="164" fontId="15" fillId="0" borderId="0" xfId="0" applyNumberFormat="1" applyFont="1" applyBorder="1" applyProtection="1"/>
    <xf numFmtId="0" fontId="15" fillId="0" borderId="0" xfId="0" quotePrefix="1" applyFont="1" applyAlignment="1" applyProtection="1">
      <alignment horizontal="center"/>
    </xf>
    <xf numFmtId="3" fontId="15" fillId="0" borderId="0" xfId="0" applyNumberFormat="1" applyFont="1" applyBorder="1" applyAlignment="1" applyProtection="1">
      <alignment horizontal="center"/>
    </xf>
    <xf numFmtId="0" fontId="15" fillId="0" borderId="0" xfId="0" applyFont="1" applyBorder="1" applyAlignment="1" applyProtection="1">
      <alignment horizontal="center"/>
    </xf>
    <xf numFmtId="0" fontId="15" fillId="0" borderId="0" xfId="0" applyFont="1" applyAlignment="1" applyProtection="1">
      <alignment horizontal="center"/>
    </xf>
    <xf numFmtId="0" fontId="15" fillId="0" borderId="0" xfId="0" quotePrefix="1" applyFont="1" applyBorder="1" applyAlignment="1" applyProtection="1">
      <alignment horizontal="left"/>
    </xf>
    <xf numFmtId="0" fontId="28" fillId="0" borderId="0" xfId="0" applyFont="1" applyAlignment="1" applyProtection="1">
      <alignment horizontal="center"/>
    </xf>
    <xf numFmtId="0" fontId="18" fillId="0" borderId="0" xfId="0" applyFont="1" applyBorder="1" applyAlignment="1" applyProtection="1">
      <alignment horizontal="center"/>
    </xf>
    <xf numFmtId="0" fontId="29" fillId="0" borderId="0" xfId="0" applyFont="1" applyAlignment="1" applyProtection="1">
      <alignment horizontal="center"/>
    </xf>
    <xf numFmtId="42" fontId="18" fillId="0" borderId="0" xfId="0" applyNumberFormat="1" applyFont="1" applyAlignment="1" applyProtection="1">
      <alignment horizontal="center"/>
    </xf>
    <xf numFmtId="0" fontId="30" fillId="0" borderId="0" xfId="0" applyFont="1" applyProtection="1"/>
    <xf numFmtId="4" fontId="31" fillId="0" borderId="3" xfId="0" applyNumberFormat="1" applyFont="1" applyBorder="1" applyProtection="1"/>
    <xf numFmtId="3" fontId="17" fillId="0" borderId="0" xfId="0" applyNumberFormat="1" applyFont="1" applyProtection="1"/>
    <xf numFmtId="168" fontId="32" fillId="0" borderId="3" xfId="0" applyNumberFormat="1" applyFont="1" applyBorder="1" applyProtection="1"/>
    <xf numFmtId="167" fontId="33" fillId="0" borderId="3" xfId="0" applyNumberFormat="1" applyFont="1" applyBorder="1" applyProtection="1"/>
    <xf numFmtId="3" fontId="34" fillId="0" borderId="0" xfId="0" applyNumberFormat="1" applyFont="1" applyProtection="1"/>
    <xf numFmtId="0" fontId="15" fillId="0" borderId="0" xfId="0" applyFont="1" applyAlignment="1" applyProtection="1">
      <alignment horizontal="right"/>
    </xf>
    <xf numFmtId="3" fontId="15" fillId="0" borderId="0" xfId="0" applyNumberFormat="1" applyFont="1" applyProtection="1"/>
    <xf numFmtId="4" fontId="15" fillId="0" borderId="0" xfId="0" applyNumberFormat="1" applyFont="1" applyProtection="1"/>
    <xf numFmtId="3" fontId="35" fillId="0" borderId="0" xfId="0" applyNumberFormat="1" applyFont="1" applyProtection="1"/>
    <xf numFmtId="0" fontId="28" fillId="0" borderId="0" xfId="0" applyFont="1" applyAlignment="1" applyProtection="1">
      <alignment horizontal="right"/>
    </xf>
    <xf numFmtId="4" fontId="36" fillId="0" borderId="2" xfId="0" applyNumberFormat="1" applyFont="1" applyBorder="1" applyAlignment="1" applyProtection="1">
      <alignment horizontal="center"/>
    </xf>
    <xf numFmtId="3" fontId="22" fillId="0" borderId="0" xfId="0" applyNumberFormat="1" applyFont="1" applyAlignment="1" applyProtection="1">
      <alignment horizontal="center"/>
    </xf>
    <xf numFmtId="167" fontId="37" fillId="3" borderId="2" xfId="0" applyNumberFormat="1" applyFont="1" applyFill="1" applyBorder="1" applyAlignment="1" applyProtection="1">
      <alignment horizontal="center"/>
    </xf>
    <xf numFmtId="0" fontId="21" fillId="0" borderId="0" xfId="0" applyFont="1" applyAlignment="1" applyProtection="1">
      <alignment horizontal="right"/>
    </xf>
    <xf numFmtId="3" fontId="21" fillId="0" borderId="0" xfId="0" applyNumberFormat="1" applyFont="1" applyProtection="1"/>
    <xf numFmtId="164" fontId="21" fillId="0" borderId="0" xfId="0" applyNumberFormat="1" applyFont="1" applyProtection="1"/>
    <xf numFmtId="0" fontId="38" fillId="4" borderId="0" xfId="0" applyFont="1" applyFill="1" applyBorder="1" applyProtection="1"/>
    <xf numFmtId="166" fontId="15" fillId="0" borderId="0" xfId="0" applyNumberFormat="1" applyFont="1" applyBorder="1" applyProtection="1"/>
    <xf numFmtId="0" fontId="15" fillId="0" borderId="12" xfId="0" applyFont="1" applyBorder="1" applyProtection="1"/>
    <xf numFmtId="167" fontId="15" fillId="0" borderId="12" xfId="0" applyNumberFormat="1" applyFont="1" applyBorder="1" applyProtection="1"/>
    <xf numFmtId="0" fontId="39" fillId="0" borderId="13" xfId="0" applyFont="1" applyBorder="1" applyProtection="1"/>
    <xf numFmtId="0" fontId="39" fillId="0" borderId="14" xfId="0" applyFont="1" applyBorder="1" applyProtection="1"/>
    <xf numFmtId="0" fontId="40" fillId="0" borderId="14" xfId="0" applyFont="1" applyBorder="1" applyProtection="1"/>
    <xf numFmtId="167" fontId="41" fillId="3" borderId="2" xfId="0" applyNumberFormat="1" applyFont="1" applyFill="1" applyBorder="1" applyProtection="1"/>
    <xf numFmtId="0" fontId="39" fillId="0" borderId="15" xfId="0" applyFont="1" applyBorder="1" applyProtection="1"/>
    <xf numFmtId="0" fontId="39" fillId="0" borderId="0" xfId="0" applyFont="1" applyBorder="1" applyProtection="1"/>
    <xf numFmtId="0" fontId="40" fillId="0" borderId="0" xfId="0" applyFont="1" applyBorder="1" applyProtection="1"/>
    <xf numFmtId="0" fontId="42" fillId="0" borderId="0" xfId="0" applyFont="1" applyBorder="1" applyAlignment="1" applyProtection="1">
      <alignment horizontal="center"/>
    </xf>
    <xf numFmtId="0" fontId="18" fillId="0" borderId="3" xfId="0" applyFont="1" applyBorder="1" applyProtection="1"/>
    <xf numFmtId="167" fontId="37" fillId="5" borderId="3" xfId="0" applyNumberFormat="1" applyFont="1" applyFill="1" applyBorder="1" applyProtection="1"/>
    <xf numFmtId="0" fontId="39" fillId="0" borderId="16" xfId="0" quotePrefix="1" applyFont="1" applyBorder="1" applyAlignment="1" applyProtection="1">
      <alignment horizontal="left"/>
    </xf>
    <xf numFmtId="0" fontId="39" fillId="0" borderId="17" xfId="0" applyFont="1" applyBorder="1" applyProtection="1"/>
    <xf numFmtId="0" fontId="42" fillId="0" borderId="17" xfId="0" applyFont="1" applyBorder="1" applyProtection="1"/>
    <xf numFmtId="14" fontId="15" fillId="0" borderId="0" xfId="0" applyNumberFormat="1" applyFont="1" applyProtection="1"/>
    <xf numFmtId="165" fontId="15" fillId="0" borderId="0" xfId="0" applyNumberFormat="1" applyFont="1" applyProtection="1"/>
    <xf numFmtId="0" fontId="73" fillId="0" borderId="0" xfId="0" applyFont="1" applyProtection="1"/>
    <xf numFmtId="0" fontId="73" fillId="0" borderId="0" xfId="0" applyFont="1" applyAlignment="1" applyProtection="1">
      <alignment horizontal="right"/>
    </xf>
    <xf numFmtId="0" fontId="15" fillId="0" borderId="0" xfId="0" applyFont="1" applyAlignment="1" applyProtection="1">
      <alignment horizontal="left"/>
    </xf>
    <xf numFmtId="4" fontId="0" fillId="0" borderId="0" xfId="0" applyNumberFormat="1" applyFill="1"/>
    <xf numFmtId="0" fontId="0" fillId="0" borderId="0" xfId="0" applyAlignment="1">
      <alignment horizontal="left"/>
    </xf>
    <xf numFmtId="4" fontId="0" fillId="0" borderId="0" xfId="0" applyNumberFormat="1" applyAlignment="1">
      <alignment horizontal="left"/>
    </xf>
    <xf numFmtId="49" fontId="0" fillId="0" borderId="0" xfId="0" applyNumberFormat="1" applyFill="1" applyAlignment="1">
      <alignment horizontal="left"/>
    </xf>
    <xf numFmtId="0" fontId="15" fillId="0" borderId="0" xfId="0" applyFont="1" applyAlignment="1" applyProtection="1"/>
    <xf numFmtId="169" fontId="0" fillId="0" borderId="0" xfId="0" applyNumberFormat="1"/>
    <xf numFmtId="0" fontId="47" fillId="6" borderId="26" xfId="0" applyFont="1" applyFill="1" applyBorder="1" applyAlignment="1" applyProtection="1"/>
    <xf numFmtId="0" fontId="70" fillId="0" borderId="0" xfId="0" applyFont="1" applyFill="1" applyBorder="1" applyProtection="1"/>
    <xf numFmtId="0" fontId="75" fillId="0" borderId="0" xfId="0" applyFont="1" applyAlignment="1" applyProtection="1">
      <alignment horizontal="left"/>
    </xf>
    <xf numFmtId="0" fontId="18" fillId="7" borderId="32" xfId="0" applyFont="1" applyFill="1" applyBorder="1" applyAlignment="1" applyProtection="1">
      <alignment horizontal="center"/>
      <protection locked="0"/>
    </xf>
    <xf numFmtId="3" fontId="66" fillId="7" borderId="7" xfId="0" applyNumberFormat="1" applyFont="1" applyFill="1" applyBorder="1" applyAlignment="1" applyProtection="1">
      <alignment horizontal="center"/>
      <protection locked="0"/>
    </xf>
    <xf numFmtId="0" fontId="49" fillId="6" borderId="26" xfId="0" applyFont="1" applyFill="1" applyBorder="1" applyAlignment="1" applyProtection="1">
      <alignment horizontal="justify"/>
    </xf>
    <xf numFmtId="0" fontId="49" fillId="6" borderId="12" xfId="0" applyFont="1" applyFill="1" applyBorder="1" applyAlignment="1" applyProtection="1">
      <alignment horizontal="justify"/>
    </xf>
    <xf numFmtId="49" fontId="76" fillId="0" borderId="0" xfId="0" applyNumberFormat="1" applyFont="1"/>
    <xf numFmtId="0" fontId="76" fillId="0" borderId="0" xfId="0" applyFont="1"/>
    <xf numFmtId="49" fontId="18" fillId="7" borderId="33" xfId="0" applyNumberFormat="1" applyFont="1" applyFill="1" applyBorder="1" applyAlignment="1" applyProtection="1">
      <alignment horizontal="center"/>
      <protection locked="0"/>
    </xf>
    <xf numFmtId="0" fontId="65" fillId="7" borderId="10" xfId="0" applyFont="1" applyFill="1" applyBorder="1" applyAlignment="1" applyProtection="1">
      <protection locked="0"/>
    </xf>
    <xf numFmtId="0" fontId="15" fillId="0" borderId="3" xfId="0" applyFont="1" applyBorder="1" applyProtection="1">
      <protection locked="0"/>
    </xf>
    <xf numFmtId="167" fontId="4" fillId="0" borderId="0" xfId="0" applyNumberFormat="1" applyFont="1" applyBorder="1" applyProtection="1"/>
    <xf numFmtId="0" fontId="53" fillId="0" borderId="0" xfId="0" applyFont="1" applyAlignment="1">
      <alignment horizontal="center"/>
    </xf>
    <xf numFmtId="0" fontId="57" fillId="0" borderId="0" xfId="0" applyFont="1" applyAlignment="1">
      <alignment horizontal="center"/>
    </xf>
    <xf numFmtId="2" fontId="53" fillId="0" borderId="0" xfId="0" applyNumberFormat="1" applyFont="1" applyAlignment="1">
      <alignment horizontal="center"/>
    </xf>
    <xf numFmtId="167" fontId="53" fillId="0" borderId="2" xfId="0" applyNumberFormat="1" applyFont="1" applyBorder="1" applyAlignment="1">
      <alignment horizontal="center"/>
    </xf>
    <xf numFmtId="167" fontId="77" fillId="0" borderId="2" xfId="0" applyNumberFormat="1" applyFont="1" applyBorder="1" applyAlignment="1">
      <alignment horizontal="center"/>
    </xf>
    <xf numFmtId="167" fontId="53" fillId="0" borderId="8" xfId="0" applyNumberFormat="1" applyFont="1" applyBorder="1" applyAlignment="1" applyProtection="1">
      <alignment horizontal="left"/>
      <protection locked="0"/>
    </xf>
    <xf numFmtId="2" fontId="57" fillId="0" borderId="8" xfId="0" applyNumberFormat="1" applyFont="1" applyBorder="1" applyProtection="1">
      <protection locked="0"/>
    </xf>
    <xf numFmtId="167" fontId="53" fillId="0" borderId="3" xfId="0" applyNumberFormat="1" applyFont="1" applyBorder="1" applyAlignment="1" applyProtection="1">
      <alignment horizontal="left"/>
      <protection locked="0"/>
    </xf>
    <xf numFmtId="2" fontId="57" fillId="0" borderId="3" xfId="0" applyNumberFormat="1" applyFont="1" applyBorder="1" applyProtection="1">
      <protection locked="0"/>
    </xf>
    <xf numFmtId="0" fontId="53" fillId="0" borderId="3" xfId="0" applyFont="1" applyBorder="1" applyProtection="1">
      <protection locked="0"/>
    </xf>
    <xf numFmtId="0" fontId="65" fillId="7" borderId="31" xfId="0" applyFont="1" applyFill="1" applyBorder="1" applyAlignment="1" applyProtection="1">
      <protection locked="0"/>
    </xf>
    <xf numFmtId="0" fontId="78" fillId="0" borderId="0" xfId="0" applyFont="1" applyFill="1" applyBorder="1" applyProtection="1"/>
    <xf numFmtId="0" fontId="78" fillId="0" borderId="0" xfId="0" applyFont="1" applyProtection="1"/>
    <xf numFmtId="0" fontId="49" fillId="0" borderId="0" xfId="0" applyFont="1" applyFill="1" applyBorder="1" applyAlignment="1" applyProtection="1">
      <alignment vertical="justify" wrapText="1"/>
    </xf>
    <xf numFmtId="0" fontId="15" fillId="0" borderId="3" xfId="0" applyFont="1" applyBorder="1" applyAlignment="1">
      <alignment horizontal="center"/>
    </xf>
    <xf numFmtId="0" fontId="30" fillId="0" borderId="0" xfId="0" applyFont="1" applyAlignment="1" applyProtection="1">
      <alignment horizontal="right"/>
      <protection locked="0"/>
    </xf>
    <xf numFmtId="0" fontId="16" fillId="0" borderId="0" xfId="0" applyFont="1" applyAlignment="1" applyProtection="1">
      <alignment horizontal="center"/>
    </xf>
    <xf numFmtId="0" fontId="16" fillId="0" borderId="0" xfId="0" quotePrefix="1" applyFont="1" applyAlignment="1" applyProtection="1">
      <alignment horizontal="center"/>
    </xf>
    <xf numFmtId="0" fontId="65" fillId="7" borderId="10" xfId="0" applyFont="1" applyFill="1" applyBorder="1" applyAlignment="1" applyProtection="1">
      <protection locked="0"/>
    </xf>
    <xf numFmtId="168" fontId="0" fillId="0" borderId="0" xfId="0" applyNumberFormat="1"/>
    <xf numFmtId="0" fontId="79" fillId="11" borderId="0" xfId="0" applyFont="1" applyFill="1" applyAlignment="1">
      <alignment horizontal="center"/>
    </xf>
    <xf numFmtId="4" fontId="79" fillId="11" borderId="0" xfId="0" applyNumberFormat="1" applyFont="1" applyFill="1" applyAlignment="1">
      <alignment horizontal="center"/>
    </xf>
    <xf numFmtId="14" fontId="79" fillId="11" borderId="0" xfId="0" applyNumberFormat="1" applyFont="1" applyFill="1" applyAlignment="1">
      <alignment horizontal="center"/>
    </xf>
    <xf numFmtId="0" fontId="49" fillId="7" borderId="12" xfId="0" applyFont="1" applyFill="1" applyBorder="1" applyAlignment="1" applyProtection="1">
      <alignment horizontal="justify"/>
    </xf>
    <xf numFmtId="0" fontId="49" fillId="6" borderId="0" xfId="0" applyFont="1" applyFill="1" applyBorder="1" applyAlignment="1" applyProtection="1">
      <alignment horizontal="justify"/>
    </xf>
    <xf numFmtId="0" fontId="16" fillId="0" borderId="0" xfId="0" quotePrefix="1" applyFont="1" applyAlignment="1" applyProtection="1"/>
    <xf numFmtId="0" fontId="58" fillId="0" borderId="27" xfId="0" applyFont="1" applyBorder="1" applyAlignment="1">
      <alignment horizontal="center"/>
    </xf>
    <xf numFmtId="0" fontId="58" fillId="0" borderId="28" xfId="0" applyFont="1" applyBorder="1" applyAlignment="1">
      <alignment horizontal="center"/>
    </xf>
    <xf numFmtId="0" fontId="15" fillId="0" borderId="0" xfId="0" applyFont="1" applyAlignment="1" applyProtection="1">
      <alignment horizontal="left"/>
    </xf>
    <xf numFmtId="0" fontId="30" fillId="7" borderId="18" xfId="0" applyFont="1" applyFill="1" applyBorder="1" applyAlignment="1" applyProtection="1">
      <alignment horizontal="center"/>
      <protection locked="0"/>
    </xf>
    <xf numFmtId="0" fontId="30" fillId="7" borderId="10" xfId="0" applyFont="1" applyFill="1" applyBorder="1" applyAlignment="1" applyProtection="1">
      <alignment horizontal="center"/>
      <protection locked="0"/>
    </xf>
    <xf numFmtId="0" fontId="65" fillId="7" borderId="18" xfId="0" applyFont="1" applyFill="1" applyBorder="1" applyAlignment="1" applyProtection="1">
      <alignment horizontal="left" vertical="center"/>
      <protection locked="0"/>
    </xf>
    <xf numFmtId="0" fontId="65" fillId="7" borderId="19" xfId="0" applyFont="1" applyFill="1" applyBorder="1" applyAlignment="1" applyProtection="1">
      <alignment horizontal="left" vertical="center"/>
      <protection locked="0"/>
    </xf>
    <xf numFmtId="0" fontId="65" fillId="7" borderId="10" xfId="0" applyFont="1" applyFill="1" applyBorder="1" applyAlignment="1" applyProtection="1">
      <alignment horizontal="left" vertical="center"/>
      <protection locked="0"/>
    </xf>
    <xf numFmtId="0" fontId="19" fillId="7" borderId="18" xfId="0" applyFont="1" applyFill="1" applyBorder="1" applyAlignment="1" applyProtection="1">
      <alignment horizontal="left"/>
      <protection locked="0"/>
    </xf>
    <xf numFmtId="0" fontId="15" fillId="7" borderId="19" xfId="0" applyFont="1" applyFill="1" applyBorder="1" applyAlignment="1" applyProtection="1">
      <alignment horizontal="left"/>
      <protection locked="0"/>
    </xf>
    <xf numFmtId="49" fontId="64" fillId="7" borderId="34" xfId="0" applyNumberFormat="1" applyFont="1" applyFill="1" applyBorder="1" applyAlignment="1" applyProtection="1">
      <alignment horizontal="center"/>
      <protection locked="0"/>
    </xf>
    <xf numFmtId="49" fontId="64" fillId="7" borderId="35" xfId="0" applyNumberFormat="1" applyFont="1" applyFill="1" applyBorder="1" applyAlignment="1" applyProtection="1">
      <alignment horizontal="center"/>
      <protection locked="0"/>
    </xf>
    <xf numFmtId="0" fontId="27" fillId="0" borderId="7" xfId="0" applyFont="1" applyBorder="1" applyAlignment="1" applyProtection="1">
      <alignment horizontal="center"/>
    </xf>
    <xf numFmtId="0" fontId="27" fillId="0" borderId="26" xfId="0" applyFont="1" applyBorder="1" applyAlignment="1" applyProtection="1">
      <alignment horizontal="center"/>
    </xf>
    <xf numFmtId="0" fontId="27" fillId="0" borderId="6" xfId="0" applyFont="1" applyBorder="1" applyAlignment="1" applyProtection="1">
      <alignment horizontal="center"/>
    </xf>
    <xf numFmtId="3" fontId="66" fillId="7" borderId="7" xfId="0" applyNumberFormat="1" applyFont="1" applyFill="1" applyBorder="1" applyAlignment="1" applyProtection="1">
      <alignment horizontal="center"/>
      <protection locked="0"/>
    </xf>
    <xf numFmtId="3" fontId="66" fillId="7" borderId="6" xfId="0" applyNumberFormat="1" applyFont="1" applyFill="1" applyBorder="1" applyAlignment="1" applyProtection="1">
      <alignment horizontal="center"/>
      <protection locked="0"/>
    </xf>
    <xf numFmtId="167" fontId="66" fillId="7" borderId="7" xfId="0" applyNumberFormat="1" applyFont="1" applyFill="1" applyBorder="1" applyAlignment="1" applyProtection="1">
      <alignment horizontal="center"/>
      <protection locked="0"/>
    </xf>
    <xf numFmtId="167" fontId="66" fillId="7" borderId="6" xfId="0" applyNumberFormat="1" applyFont="1" applyFill="1" applyBorder="1" applyAlignment="1" applyProtection="1">
      <alignment horizontal="center"/>
      <protection locked="0"/>
    </xf>
    <xf numFmtId="0" fontId="65" fillId="7" borderId="18" xfId="0" applyFont="1" applyFill="1" applyBorder="1" applyAlignment="1" applyProtection="1">
      <alignment horizontal="center"/>
      <protection locked="0"/>
    </xf>
    <xf numFmtId="0" fontId="65" fillId="7" borderId="10" xfId="0" applyFont="1" applyFill="1" applyBorder="1" applyAlignment="1" applyProtection="1">
      <alignment horizontal="center"/>
      <protection locked="0"/>
    </xf>
    <xf numFmtId="0" fontId="65" fillId="7" borderId="19" xfId="0" applyFont="1" applyFill="1" applyBorder="1" applyAlignment="1" applyProtection="1">
      <alignment horizontal="center"/>
      <protection locked="0"/>
    </xf>
    <xf numFmtId="0" fontId="80" fillId="0" borderId="0" xfId="0" applyFont="1" applyAlignment="1" applyProtection="1">
      <alignment horizontal="center"/>
    </xf>
    <xf numFmtId="0" fontId="81" fillId="0" borderId="0" xfId="0" applyFont="1" applyAlignment="1" applyProtection="1">
      <alignment horizontal="center"/>
    </xf>
    <xf numFmtId="0" fontId="74" fillId="0" borderId="0" xfId="0" applyFont="1" applyFill="1" applyAlignment="1" applyProtection="1">
      <alignment horizontal="center" wrapText="1"/>
    </xf>
    <xf numFmtId="0" fontId="73" fillId="0" borderId="0" xfId="0" applyFont="1" applyAlignment="1" applyProtection="1">
      <alignment horizontal="center"/>
      <protection locked="0"/>
    </xf>
    <xf numFmtId="0" fontId="73" fillId="0" borderId="0" xfId="0" applyFont="1" applyAlignment="1" applyProtection="1">
      <alignment horizontal="center"/>
    </xf>
    <xf numFmtId="0" fontId="15" fillId="0" borderId="0" xfId="0" applyFont="1" applyAlignment="1" applyProtection="1">
      <alignment horizontal="center"/>
    </xf>
    <xf numFmtId="0" fontId="53" fillId="0" borderId="7" xfId="0" applyFont="1" applyBorder="1" applyAlignment="1">
      <alignment horizontal="center"/>
    </xf>
    <xf numFmtId="0" fontId="53" fillId="0" borderId="6" xfId="0" applyFont="1" applyBorder="1" applyAlignment="1">
      <alignment horizontal="center"/>
    </xf>
    <xf numFmtId="0" fontId="45" fillId="0" borderId="0" xfId="0" applyFont="1" applyAlignment="1" applyProtection="1">
      <alignment horizontal="center"/>
    </xf>
    <xf numFmtId="0" fontId="47" fillId="6" borderId="12" xfId="0" applyFont="1" applyFill="1" applyBorder="1" applyAlignment="1" applyProtection="1">
      <alignment horizontal="center"/>
    </xf>
    <xf numFmtId="0" fontId="47" fillId="6" borderId="26" xfId="0" applyFont="1" applyFill="1" applyBorder="1" applyAlignment="1" applyProtection="1">
      <alignment horizontal="center"/>
    </xf>
    <xf numFmtId="0" fontId="49" fillId="6" borderId="26" xfId="0" applyFont="1" applyFill="1" applyBorder="1" applyAlignment="1" applyProtection="1">
      <alignment horizontal="center"/>
      <protection locked="0"/>
    </xf>
    <xf numFmtId="167" fontId="49" fillId="6" borderId="12" xfId="0" applyNumberFormat="1" applyFont="1" applyFill="1" applyBorder="1" applyAlignment="1" applyProtection="1">
      <alignment horizontal="center"/>
    </xf>
    <xf numFmtId="0" fontId="49" fillId="6" borderId="12" xfId="0" applyFont="1" applyFill="1" applyBorder="1" applyAlignment="1" applyProtection="1">
      <alignment horizontal="center"/>
    </xf>
    <xf numFmtId="0" fontId="49" fillId="8" borderId="0" xfId="0" applyFont="1" applyFill="1" applyBorder="1" applyAlignment="1" applyProtection="1">
      <alignment horizontal="center" vertical="top" wrapText="1"/>
      <protection locked="0"/>
    </xf>
    <xf numFmtId="0" fontId="13" fillId="0" borderId="0" xfId="0" applyFont="1" applyAlignment="1" applyProtection="1">
      <alignment horizontal="center"/>
    </xf>
    <xf numFmtId="0" fontId="9" fillId="0" borderId="0" xfId="0" applyFont="1" applyAlignment="1" applyProtection="1">
      <alignment horizontal="center"/>
    </xf>
    <xf numFmtId="0" fontId="10" fillId="6" borderId="12" xfId="0" applyFont="1" applyFill="1" applyBorder="1" applyAlignment="1" applyProtection="1">
      <alignment horizontal="center"/>
    </xf>
    <xf numFmtId="0" fontId="10" fillId="6" borderId="12" xfId="0" applyFont="1" applyFill="1" applyBorder="1" applyAlignment="1" applyProtection="1">
      <alignment horizontal="center"/>
      <protection locked="0"/>
    </xf>
    <xf numFmtId="0" fontId="5" fillId="0" borderId="0" xfId="0" applyFont="1" applyFill="1" applyBorder="1" applyAlignment="1" applyProtection="1">
      <alignment horizontal="center"/>
    </xf>
    <xf numFmtId="0" fontId="10" fillId="0" borderId="0" xfId="0" applyFont="1" applyFill="1" applyBorder="1" applyAlignment="1" applyProtection="1">
      <alignment horizontal="center"/>
    </xf>
    <xf numFmtId="0" fontId="10" fillId="0" borderId="9" xfId="0" applyFont="1" applyFill="1" applyBorder="1" applyAlignment="1" applyProtection="1">
      <alignment horizontal="center"/>
    </xf>
  </cellXfs>
  <cellStyles count="2">
    <cellStyle name="Hipervínculo" xfId="1" builtinId="8"/>
    <cellStyle name="Normal" xfId="0" builtinId="0"/>
  </cellStyles>
  <dxfs count="7">
    <dxf>
      <fill>
        <patternFill>
          <bgColor rgb="FFFF0000"/>
        </patternFill>
      </fill>
    </dxf>
    <dxf>
      <font>
        <b/>
        <i/>
        <color rgb="FFFFFF00"/>
      </font>
      <fill>
        <patternFill>
          <bgColor rgb="FFFF0000"/>
        </patternFill>
      </fill>
    </dxf>
    <dxf>
      <font>
        <condense val="0"/>
        <extend val="0"/>
        <color indexed="10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333399"/>
      <color rgb="FF3333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447675</xdr:colOff>
      <xdr:row>1</xdr:row>
      <xdr:rowOff>114300</xdr:rowOff>
    </xdr:from>
    <xdr:to>
      <xdr:col>2</xdr:col>
      <xdr:colOff>190500</xdr:colOff>
      <xdr:row>5</xdr:row>
      <xdr:rowOff>133350</xdr:rowOff>
    </xdr:to>
    <xdr:pic>
      <xdr:nvPicPr>
        <xdr:cNvPr id="1025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47675" y="276225"/>
          <a:ext cx="781050" cy="83820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547687</xdr:colOff>
      <xdr:row>0</xdr:row>
      <xdr:rowOff>0</xdr:rowOff>
    </xdr:from>
    <xdr:to>
      <xdr:col>2</xdr:col>
      <xdr:colOff>154782</xdr:colOff>
      <xdr:row>8</xdr:row>
      <xdr:rowOff>80067</xdr:rowOff>
    </xdr:to>
    <xdr:pic macro="[1]!Módulo1.Archivo">
      <xdr:nvPicPr>
        <xdr:cNvPr id="2" name="0 Imagen" descr="PRINCIPAL_RGB_ALTA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7687" y="0"/>
          <a:ext cx="1940720" cy="20684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1219200</xdr:colOff>
      <xdr:row>68</xdr:row>
      <xdr:rowOff>16892</xdr:rowOff>
    </xdr:from>
    <xdr:to>
      <xdr:col>2</xdr:col>
      <xdr:colOff>2908300</xdr:colOff>
      <xdr:row>74</xdr:row>
      <xdr:rowOff>127000</xdr:rowOff>
    </xdr:to>
    <xdr:pic>
      <xdr:nvPicPr>
        <xdr:cNvPr id="2049" name="Picture 1" descr="Firma Gonzag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10100" y="15777592"/>
          <a:ext cx="1689100" cy="13293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61</xdr:row>
      <xdr:rowOff>0</xdr:rowOff>
    </xdr:from>
    <xdr:to>
      <xdr:col>2</xdr:col>
      <xdr:colOff>1952625</xdr:colOff>
      <xdr:row>68</xdr:row>
      <xdr:rowOff>114300</xdr:rowOff>
    </xdr:to>
    <xdr:pic>
      <xdr:nvPicPr>
        <xdr:cNvPr id="2" name="Picture 1" descr="Firma Gonzag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95600" y="12141200"/>
          <a:ext cx="1952625" cy="153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oliva\Liquidaciones%202013\Plantillas%20liquidaciones%20SIMPLIFICADA%202013%20V2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ANSFERENCIA"/>
      <sheetName val="DIARIO"/>
      <sheetName val="RETRIBUCIONES"/>
      <sheetName val="PRINCIPAL"/>
      <sheetName val="LIQUIDACION"/>
      <sheetName val="ACTUACIONES"/>
      <sheetName val="Plantillas liquidaciones SIMPLI"/>
    </sheetNames>
    <definedNames>
      <definedName name="Módulo1.Archivo"/>
    </definedNames>
    <sheetDataSet>
      <sheetData sheetId="0"/>
      <sheetData sheetId="1"/>
      <sheetData sheetId="2"/>
      <sheetData sheetId="3"/>
      <sheetData sheetId="4"/>
      <sheetData sheetId="5"/>
      <sheetData sheetId="6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pageSetUpPr fitToPage="1"/>
  </sheetPr>
  <dimension ref="A2:P26"/>
  <sheetViews>
    <sheetView showGridLines="0" showZeros="0" workbookViewId="0">
      <selection activeCell="K15" sqref="K15"/>
    </sheetView>
  </sheetViews>
  <sheetFormatPr baseColWidth="10" defaultRowHeight="12.75"/>
  <cols>
    <col min="1" max="1" width="7.42578125" style="79" customWidth="1"/>
    <col min="2" max="2" width="8.140625" style="79" customWidth="1"/>
    <col min="3" max="3" width="6.140625" style="79" customWidth="1"/>
    <col min="4" max="4" width="4.5703125" style="79" customWidth="1"/>
    <col min="5" max="5" width="13.7109375" style="79" customWidth="1"/>
    <col min="6" max="6" width="18.85546875" style="79" customWidth="1"/>
    <col min="7" max="7" width="25.42578125" style="79" customWidth="1"/>
    <col min="8" max="9" width="5.7109375" style="79" customWidth="1"/>
    <col min="10" max="10" width="8.5703125" style="79" customWidth="1"/>
    <col min="11" max="12" width="12.7109375" style="79" customWidth="1"/>
    <col min="13" max="13" width="9" style="79" customWidth="1"/>
    <col min="14" max="14" width="8.42578125" style="79" customWidth="1"/>
    <col min="15" max="16384" width="11.42578125" style="79"/>
  </cols>
  <sheetData>
    <row r="2" spans="1:16" ht="26.25">
      <c r="B2" s="79" t="str">
        <f>F13</f>
        <v>Ernesto Fernandez de Gamboa</v>
      </c>
      <c r="C2" s="80"/>
    </row>
    <row r="11" spans="1:16" ht="13.5" thickBot="1"/>
    <row r="12" spans="1:16" s="84" customFormat="1" ht="14.25" thickTop="1" thickBot="1">
      <c r="A12" s="81" t="s">
        <v>25</v>
      </c>
      <c r="B12" s="82" t="s">
        <v>29</v>
      </c>
      <c r="C12" s="82" t="s">
        <v>30</v>
      </c>
      <c r="D12" s="81" t="s">
        <v>31</v>
      </c>
      <c r="E12" s="83" t="s">
        <v>32</v>
      </c>
      <c r="F12" s="229" t="s">
        <v>33</v>
      </c>
      <c r="G12" s="230"/>
      <c r="H12" s="83" t="s">
        <v>46</v>
      </c>
      <c r="I12" s="83" t="s">
        <v>34</v>
      </c>
      <c r="J12" s="83" t="s">
        <v>35</v>
      </c>
      <c r="K12" s="83" t="s">
        <v>36</v>
      </c>
      <c r="L12" s="83" t="s">
        <v>37</v>
      </c>
      <c r="M12" s="83" t="s">
        <v>38</v>
      </c>
      <c r="N12" s="83" t="s">
        <v>39</v>
      </c>
      <c r="O12" s="83" t="s">
        <v>40</v>
      </c>
      <c r="P12" s="83" t="s">
        <v>41</v>
      </c>
    </row>
    <row r="13" spans="1:16" ht="19.5" thickTop="1">
      <c r="A13" s="85">
        <f t="shared" ref="A13:A21" ca="1" si="0">TODAY()</f>
        <v>41785</v>
      </c>
      <c r="B13" s="86"/>
      <c r="C13" s="86"/>
      <c r="D13" s="87" t="s">
        <v>42</v>
      </c>
      <c r="E13" s="88">
        <f>IF(D13="C",65501,7)</f>
        <v>65501</v>
      </c>
      <c r="F13" s="89" t="str">
        <f>Liquidacion!D16</f>
        <v>Ernesto Fernandez de Gamboa</v>
      </c>
      <c r="G13" s="90" t="str">
        <f>Liquidacion!D10</f>
        <v>14-407   Cº ESPAÑA MAYORES 35 AÑOS    PULA GOLF                     0</v>
      </c>
      <c r="H13" s="91" t="str">
        <f>Liquidacion!D10</f>
        <v>14-407   Cº ESPAÑA MAYORES 35 AÑOS    PULA GOLF                     0</v>
      </c>
      <c r="I13" s="91">
        <v>0</v>
      </c>
      <c r="J13" s="91"/>
      <c r="K13" s="92">
        <f>Liquidacion!H56-Liquidacion!H45-Liquidacion!H46</f>
        <v>0</v>
      </c>
      <c r="L13" s="93"/>
      <c r="M13" s="94"/>
      <c r="N13" s="94"/>
      <c r="O13" s="94"/>
      <c r="P13" s="94">
        <f>Liquidacion!$H$10</f>
        <v>0</v>
      </c>
    </row>
    <row r="14" spans="1:16" ht="18.75">
      <c r="A14" s="85">
        <f t="shared" ca="1" si="0"/>
        <v>41785</v>
      </c>
      <c r="B14" s="86"/>
      <c r="C14" s="86"/>
      <c r="D14" s="87" t="s">
        <v>42</v>
      </c>
      <c r="E14" s="95">
        <v>65500</v>
      </c>
      <c r="F14" s="96" t="str">
        <f>Liquidacion!D16</f>
        <v>Ernesto Fernandez de Gamboa</v>
      </c>
      <c r="G14" s="97" t="str">
        <f>Liquidacion!D10</f>
        <v>14-407   Cº ESPAÑA MAYORES 35 AÑOS    PULA GOLF                     0</v>
      </c>
      <c r="H14" s="91" t="str">
        <f>Liquidacion!D10</f>
        <v>14-407   Cº ESPAÑA MAYORES 35 AÑOS    PULA GOLF                     0</v>
      </c>
      <c r="I14" s="91">
        <v>0</v>
      </c>
      <c r="J14" s="91"/>
      <c r="K14" s="92">
        <f>Liquidacion!H45</f>
        <v>0</v>
      </c>
      <c r="L14" s="93"/>
      <c r="M14" s="94"/>
      <c r="N14" s="94"/>
      <c r="O14" s="94"/>
      <c r="P14" s="94">
        <f>Liquidacion!$H$10</f>
        <v>0</v>
      </c>
    </row>
    <row r="15" spans="1:16" ht="18.75">
      <c r="A15" s="85">
        <f t="shared" ca="1" si="0"/>
        <v>41785</v>
      </c>
      <c r="B15" s="86"/>
      <c r="C15" s="98"/>
      <c r="D15" s="87" t="s">
        <v>42</v>
      </c>
      <c r="E15" s="95">
        <v>62907006</v>
      </c>
      <c r="F15" s="96" t="str">
        <f>Liquidacion!D16</f>
        <v>Ernesto Fernandez de Gamboa</v>
      </c>
      <c r="G15" s="97" t="str">
        <f>Liquidacion!D10</f>
        <v>14-407   Cº ESPAÑA MAYORES 35 AÑOS    PULA GOLF                     0</v>
      </c>
      <c r="H15" s="91" t="str">
        <f>Liquidacion!D10</f>
        <v>14-407   Cº ESPAÑA MAYORES 35 AÑOS    PULA GOLF                     0</v>
      </c>
      <c r="I15" s="91"/>
      <c r="J15" s="91"/>
      <c r="K15" s="92">
        <f>Liquidacion!H46</f>
        <v>0</v>
      </c>
      <c r="L15" s="93"/>
      <c r="M15" s="94"/>
      <c r="N15" s="94"/>
      <c r="O15" s="94"/>
      <c r="P15" s="94">
        <f>Liquidacion!$H$10</f>
        <v>0</v>
      </c>
    </row>
    <row r="16" spans="1:16" ht="18.75">
      <c r="A16" s="85">
        <f t="shared" ca="1" si="0"/>
        <v>41785</v>
      </c>
      <c r="B16" s="86"/>
      <c r="C16" s="98"/>
      <c r="D16" s="87" t="s">
        <v>76</v>
      </c>
      <c r="E16" s="95"/>
      <c r="F16" s="96" t="s">
        <v>45</v>
      </c>
      <c r="G16" s="97" t="str">
        <f>F14</f>
        <v>Ernesto Fernandez de Gamboa</v>
      </c>
      <c r="H16" s="91"/>
      <c r="I16" s="91"/>
      <c r="J16" s="91"/>
      <c r="K16" s="92"/>
      <c r="L16" s="92">
        <f>Liquidacion!H66</f>
        <v>0</v>
      </c>
      <c r="M16" s="94"/>
      <c r="N16" s="94"/>
      <c r="O16" s="94">
        <f>Liquidacion!G16</f>
        <v>0</v>
      </c>
      <c r="P16" s="94">
        <f>Liquidacion!$H$10</f>
        <v>0</v>
      </c>
    </row>
    <row r="17" spans="1:16" ht="18.75">
      <c r="A17" s="85">
        <f t="shared" ca="1" si="0"/>
        <v>41785</v>
      </c>
      <c r="B17" s="86"/>
      <c r="C17" s="98"/>
      <c r="D17" s="217" t="str">
        <f>IF(Liquidacion!A66=0,"","P")</f>
        <v/>
      </c>
      <c r="E17" s="95">
        <f>IF(D17="B",7,)</f>
        <v>0</v>
      </c>
      <c r="F17" s="96">
        <f>IF(D17="B",Liquidacion!A66,)</f>
        <v>0</v>
      </c>
      <c r="G17" s="97">
        <f>IF(D17="B",Liquidacion!$D$10,)</f>
        <v>0</v>
      </c>
      <c r="H17" s="91"/>
      <c r="I17" s="91"/>
      <c r="J17" s="91"/>
      <c r="K17" s="92">
        <f>IF(D17="P",Liquidacion!B66,)</f>
        <v>0</v>
      </c>
      <c r="L17" s="92"/>
      <c r="M17" s="94"/>
      <c r="N17" s="94"/>
      <c r="O17" s="94">
        <f>F17</f>
        <v>0</v>
      </c>
      <c r="P17" s="94">
        <f>Liquidacion!$H$10</f>
        <v>0</v>
      </c>
    </row>
    <row r="18" spans="1:16" ht="18.75">
      <c r="A18" s="85">
        <f t="shared" ca="1" si="0"/>
        <v>41785</v>
      </c>
      <c r="B18" s="86"/>
      <c r="C18" s="98"/>
      <c r="D18" s="87" t="str">
        <f>IF(Liquidacion!A67=0,"","P")</f>
        <v/>
      </c>
      <c r="E18" s="95">
        <f>IF(D18="B",7,)</f>
        <v>0</v>
      </c>
      <c r="F18" s="96">
        <f>IF(D18="B",Liquidacion!A67,)</f>
        <v>0</v>
      </c>
      <c r="G18" s="97">
        <f>IF(D18="B",Liquidacion!$D$10,)</f>
        <v>0</v>
      </c>
      <c r="H18" s="91"/>
      <c r="I18" s="91"/>
      <c r="J18" s="91"/>
      <c r="K18" s="92">
        <f>IF(D18="P",Liquidacion!B67,)</f>
        <v>0</v>
      </c>
      <c r="L18" s="92"/>
      <c r="M18" s="94"/>
      <c r="N18" s="94"/>
      <c r="O18" s="94">
        <f>F18</f>
        <v>0</v>
      </c>
      <c r="P18" s="94">
        <f>Liquidacion!$H$10</f>
        <v>0</v>
      </c>
    </row>
    <row r="19" spans="1:16" ht="18.75">
      <c r="A19" s="85">
        <f t="shared" ca="1" si="0"/>
        <v>41785</v>
      </c>
      <c r="B19" s="86"/>
      <c r="C19" s="98"/>
      <c r="D19" s="87" t="str">
        <f>IF(Liquidacion!A68=0,"","P")</f>
        <v/>
      </c>
      <c r="E19" s="95">
        <f>IF(D19="B",7,)</f>
        <v>0</v>
      </c>
      <c r="F19" s="96">
        <f>IF(D19="B",Liquidacion!A68,)</f>
        <v>0</v>
      </c>
      <c r="G19" s="97">
        <f>IF(D19="B",Liquidacion!$D$10,)</f>
        <v>0</v>
      </c>
      <c r="H19" s="91"/>
      <c r="I19" s="91"/>
      <c r="J19" s="91"/>
      <c r="K19" s="92">
        <f>IF(D19="P",Liquidacion!B68,)</f>
        <v>0</v>
      </c>
      <c r="L19" s="93"/>
      <c r="M19" s="94"/>
      <c r="N19" s="94"/>
      <c r="O19" s="94">
        <f>F19</f>
        <v>0</v>
      </c>
      <c r="P19" s="94">
        <f>Liquidacion!$H$10</f>
        <v>0</v>
      </c>
    </row>
    <row r="20" spans="1:16" ht="18.75">
      <c r="A20" s="85">
        <f t="shared" ca="1" si="0"/>
        <v>41785</v>
      </c>
      <c r="B20" s="86"/>
      <c r="C20" s="98"/>
      <c r="D20" s="87" t="str">
        <f>IF(Liquidacion!A69=0,"","P")</f>
        <v/>
      </c>
      <c r="E20" s="95">
        <f>IF(D20="B",7,)</f>
        <v>0</v>
      </c>
      <c r="F20" s="96">
        <f>IF(D20="B",Liquidacion!A69,)</f>
        <v>0</v>
      </c>
      <c r="G20" s="97">
        <f>IF(D20="B",Liquidacion!$D$10,)</f>
        <v>0</v>
      </c>
      <c r="H20" s="91"/>
      <c r="I20" s="91"/>
      <c r="J20" s="91"/>
      <c r="K20" s="92">
        <f>IF(D20="P",Liquidacion!B69,)</f>
        <v>0</v>
      </c>
      <c r="L20" s="93"/>
      <c r="M20" s="94"/>
      <c r="N20" s="94"/>
      <c r="O20" s="94">
        <f>F20</f>
        <v>0</v>
      </c>
      <c r="P20" s="94">
        <f>Liquidacion!$H$10</f>
        <v>0</v>
      </c>
    </row>
    <row r="21" spans="1:16" ht="18.75">
      <c r="A21" s="85">
        <f t="shared" ca="1" si="0"/>
        <v>41785</v>
      </c>
      <c r="B21" s="86"/>
      <c r="C21" s="86"/>
      <c r="D21" s="87" t="str">
        <f>IF(Liquidacion!A70=0,"","P")</f>
        <v/>
      </c>
      <c r="E21" s="95">
        <f>IF(D21="B",7,)</f>
        <v>0</v>
      </c>
      <c r="F21" s="96">
        <f>IF(D21="B",Liquidacion!A70,)</f>
        <v>0</v>
      </c>
      <c r="G21" s="97">
        <f>IF(D21="B",Liquidacion!$D$10,)</f>
        <v>0</v>
      </c>
      <c r="H21" s="91"/>
      <c r="I21" s="91"/>
      <c r="J21" s="91"/>
      <c r="K21" s="92">
        <f>IF(D21="P",Liquidacion!B70,)</f>
        <v>0</v>
      </c>
      <c r="L21" s="93"/>
      <c r="M21" s="94"/>
      <c r="N21" s="94"/>
      <c r="O21" s="94">
        <f>F21</f>
        <v>0</v>
      </c>
      <c r="P21" s="94">
        <f>Liquidacion!$H$10</f>
        <v>0</v>
      </c>
    </row>
    <row r="22" spans="1:16" ht="42.75" customHeight="1">
      <c r="F22" s="99" t="str">
        <f>IF(K22=L22,"El Asiento está cuadrado","El Asiento NO está cuadrado")</f>
        <v>El Asiento está cuadrado</v>
      </c>
      <c r="G22" s="100"/>
      <c r="K22" s="101">
        <f>SUM(K13:K21)</f>
        <v>0</v>
      </c>
      <c r="L22" s="101">
        <f>SUM(L13:L21)</f>
        <v>0</v>
      </c>
    </row>
    <row r="23" spans="1:16" ht="15.75">
      <c r="D23" s="34" t="s">
        <v>42</v>
      </c>
      <c r="E23" s="34" t="s">
        <v>43</v>
      </c>
      <c r="F23" s="102"/>
      <c r="G23" s="103"/>
    </row>
    <row r="26" spans="1:16">
      <c r="A26" s="79" t="s">
        <v>44</v>
      </c>
      <c r="C26" s="104"/>
    </row>
  </sheetData>
  <sheetProtection password="D86B" sheet="1" objects="1" scenarios="1"/>
  <mergeCells count="1">
    <mergeCell ref="F12:G12"/>
  </mergeCells>
  <phoneticPr fontId="1" type="noConversion"/>
  <conditionalFormatting sqref="I13:J13">
    <cfRule type="expression" dxfId="6" priority="1" stopIfTrue="1">
      <formula>$K$13=0</formula>
    </cfRule>
  </conditionalFormatting>
  <conditionalFormatting sqref="I14:J19 H16:H19">
    <cfRule type="expression" dxfId="5" priority="2" stopIfTrue="1">
      <formula>$K$14=0</formula>
    </cfRule>
  </conditionalFormatting>
  <conditionalFormatting sqref="H20:J20">
    <cfRule type="expression" dxfId="4" priority="3" stopIfTrue="1">
      <formula>$K$20=0</formula>
    </cfRule>
  </conditionalFormatting>
  <conditionalFormatting sqref="H21:J21">
    <cfRule type="expression" dxfId="3" priority="4" stopIfTrue="1">
      <formula>$K$21=0</formula>
    </cfRule>
  </conditionalFormatting>
  <conditionalFormatting sqref="F22">
    <cfRule type="expression" dxfId="2" priority="5" stopIfTrue="1">
      <formula>K22&lt;&gt;L22</formula>
    </cfRule>
  </conditionalFormatting>
  <dataValidations count="1">
    <dataValidation type="list" allowBlank="1" showInputMessage="1" showErrorMessage="1" sqref="D13">
      <formula1>$D$23:$E$23</formula1>
    </dataValidation>
  </dataValidations>
  <printOptions gridLinesSet="0"/>
  <pageMargins left="0.24" right="0.23" top="0.17" bottom="0.98425196850393704" header="0.54" footer="0.51181102362204722"/>
  <pageSetup paperSize="9" scale="83" orientation="landscape" r:id="rId1"/>
  <headerFooter alignWithMargins="0">
    <oddHeader>&amp;C&amp;"Times,Normal"&amp;26REAL FEDERACIÓN ESPAÑOLA DE GOLF
Diarios Generales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>
    <pageSetUpPr fitToPage="1"/>
  </sheetPr>
  <dimension ref="A3:P279"/>
  <sheetViews>
    <sheetView showGridLines="0" showZeros="0" tabSelected="1" topLeftCell="A19" zoomScale="80" zoomScaleNormal="80" zoomScaleSheetLayoutView="40" workbookViewId="0">
      <selection activeCell="D37" sqref="D37:E37"/>
    </sheetView>
  </sheetViews>
  <sheetFormatPr baseColWidth="10" defaultRowHeight="12.75" outlineLevelRow="1" outlineLevelCol="1"/>
  <cols>
    <col min="1" max="1" width="12.7109375" style="32" customWidth="1"/>
    <col min="2" max="2" width="22.28515625" style="32" customWidth="1"/>
    <col min="3" max="3" width="5.7109375" style="32" customWidth="1"/>
    <col min="4" max="4" width="22.28515625" style="32" customWidth="1"/>
    <col min="5" max="5" width="13.42578125" style="32" customWidth="1"/>
    <col min="6" max="6" width="41.28515625" style="32" customWidth="1"/>
    <col min="7" max="7" width="27.85546875" style="32" customWidth="1"/>
    <col min="8" max="8" width="41.7109375" style="32" customWidth="1"/>
    <col min="9" max="9" width="11.7109375" style="32" hidden="1" customWidth="1" outlineLevel="1"/>
    <col min="10" max="10" width="35.7109375" style="32" hidden="1" customWidth="1" outlineLevel="1"/>
    <col min="11" max="13" width="0" style="32" hidden="1" customWidth="1" outlineLevel="1"/>
    <col min="14" max="14" width="12.5703125" style="32" hidden="1" customWidth="1" outlineLevel="1"/>
    <col min="15" max="15" width="0" style="32" hidden="1" customWidth="1" outlineLevel="1"/>
    <col min="16" max="16" width="11.42578125" style="32" collapsed="1"/>
    <col min="17" max="16384" width="11.42578125" style="32"/>
  </cols>
  <sheetData>
    <row r="3" spans="1:12" ht="36" customHeight="1">
      <c r="B3" s="219"/>
      <c r="C3" s="220"/>
      <c r="D3" s="251" t="s">
        <v>189</v>
      </c>
      <c r="E3" s="251"/>
      <c r="F3" s="251"/>
      <c r="G3" s="251"/>
      <c r="H3" s="251"/>
      <c r="I3" s="228"/>
      <c r="J3" s="228"/>
    </row>
    <row r="4" spans="1:12" ht="36" customHeight="1">
      <c r="B4" s="219"/>
      <c r="C4" s="220"/>
      <c r="D4" s="251"/>
      <c r="E4" s="251"/>
      <c r="F4" s="251"/>
      <c r="G4" s="251"/>
      <c r="H4" s="251"/>
    </row>
    <row r="6" spans="1:12">
      <c r="F6" s="252">
        <v>2014</v>
      </c>
      <c r="G6" s="252"/>
    </row>
    <row r="7" spans="1:12">
      <c r="F7" s="252"/>
      <c r="G7" s="252"/>
    </row>
    <row r="8" spans="1:12" ht="19.5" customHeight="1">
      <c r="F8" s="252"/>
      <c r="G8" s="252"/>
    </row>
    <row r="9" spans="1:12" ht="18.75">
      <c r="D9" s="192" t="s">
        <v>144</v>
      </c>
      <c r="H9" s="192" t="s">
        <v>114</v>
      </c>
    </row>
    <row r="10" spans="1:12" ht="22.5" customHeight="1">
      <c r="B10" s="39" t="s">
        <v>185</v>
      </c>
      <c r="D10" s="237" t="s">
        <v>635</v>
      </c>
      <c r="E10" s="238"/>
      <c r="F10" s="238"/>
      <c r="G10" s="238"/>
      <c r="H10" s="108"/>
      <c r="I10" s="197" t="s">
        <v>105</v>
      </c>
      <c r="J10" s="198" t="s">
        <v>94</v>
      </c>
      <c r="K10" s="121" t="str">
        <f>CONCATENATE(I10," - ",J10)</f>
        <v>01 - Absoluto masculino</v>
      </c>
      <c r="L10" s="121"/>
    </row>
    <row r="11" spans="1:12" ht="12" customHeight="1">
      <c r="A11" s="125"/>
      <c r="B11" s="126"/>
      <c r="C11" s="127"/>
      <c r="D11" s="128"/>
      <c r="E11" s="129"/>
      <c r="F11" s="129"/>
      <c r="G11" s="130"/>
      <c r="H11" s="129"/>
      <c r="I11" s="197" t="s">
        <v>106</v>
      </c>
      <c r="J11" s="198" t="s">
        <v>95</v>
      </c>
      <c r="K11" s="121" t="str">
        <f t="shared" ref="K11:K35" si="0">CONCATENATE(I11," - ",J11)</f>
        <v>02 - Absoluto femenino</v>
      </c>
      <c r="L11" s="121"/>
    </row>
    <row r="12" spans="1:12" ht="22.5" customHeight="1">
      <c r="A12" s="125"/>
      <c r="B12" s="131" t="s">
        <v>24</v>
      </c>
      <c r="D12" s="35" t="s">
        <v>87</v>
      </c>
      <c r="E12" s="232" t="s">
        <v>636</v>
      </c>
      <c r="F12" s="233"/>
      <c r="G12" s="35" t="s">
        <v>73</v>
      </c>
      <c r="H12" s="193" t="str">
        <f>E12</f>
        <v>Pula Golf</v>
      </c>
      <c r="I12" s="197" t="s">
        <v>107</v>
      </c>
      <c r="J12" s="198" t="s">
        <v>96</v>
      </c>
      <c r="K12" s="121" t="str">
        <f t="shared" si="0"/>
        <v>03 - Profesional</v>
      </c>
      <c r="L12" s="121"/>
    </row>
    <row r="13" spans="1:12" ht="12" customHeight="1">
      <c r="A13" s="125"/>
      <c r="B13" s="131"/>
      <c r="C13" s="127"/>
      <c r="D13" s="124"/>
      <c r="E13" s="38"/>
      <c r="F13" s="38"/>
      <c r="G13" s="38"/>
      <c r="H13" s="38"/>
      <c r="I13" s="197" t="s">
        <v>108</v>
      </c>
      <c r="J13" s="198" t="s">
        <v>97</v>
      </c>
      <c r="K13" s="121" t="str">
        <f t="shared" si="0"/>
        <v>04 - Juvenil Alta Competición</v>
      </c>
      <c r="L13" s="121"/>
    </row>
    <row r="14" spans="1:12" ht="22.5" customHeight="1">
      <c r="A14" s="125"/>
      <c r="B14" s="131" t="s">
        <v>25</v>
      </c>
      <c r="D14" s="36" t="s">
        <v>87</v>
      </c>
      <c r="E14" s="239" t="s">
        <v>637</v>
      </c>
      <c r="F14" s="240"/>
      <c r="G14" s="37" t="s">
        <v>73</v>
      </c>
      <c r="H14" s="199" t="s">
        <v>638</v>
      </c>
      <c r="I14" s="197" t="s">
        <v>109</v>
      </c>
      <c r="J14" s="198" t="s">
        <v>98</v>
      </c>
      <c r="K14" s="121" t="str">
        <f t="shared" si="0"/>
        <v>05 - Juvenil Estatal</v>
      </c>
      <c r="L14" s="121"/>
    </row>
    <row r="15" spans="1:12" ht="17.25" customHeight="1">
      <c r="A15" s="125"/>
      <c r="B15" s="131"/>
      <c r="C15" s="127"/>
      <c r="D15" s="192" t="s">
        <v>113</v>
      </c>
      <c r="E15" s="38"/>
      <c r="F15" s="38"/>
      <c r="G15" s="192"/>
      <c r="H15" s="192"/>
      <c r="I15" s="197" t="s">
        <v>110</v>
      </c>
      <c r="J15" s="198" t="s">
        <v>99</v>
      </c>
      <c r="K15" s="121" t="str">
        <f t="shared" si="0"/>
        <v>06 - Cadetes Alta Competición</v>
      </c>
      <c r="L15" s="121"/>
    </row>
    <row r="16" spans="1:12" ht="22.5" customHeight="1">
      <c r="A16" s="125"/>
      <c r="B16" s="131" t="s">
        <v>631</v>
      </c>
      <c r="D16" s="248" t="s">
        <v>639</v>
      </c>
      <c r="E16" s="250"/>
      <c r="F16" s="249"/>
      <c r="G16" s="38"/>
      <c r="H16" s="38"/>
      <c r="I16" s="197" t="s">
        <v>111</v>
      </c>
      <c r="J16" s="198" t="s">
        <v>100</v>
      </c>
      <c r="K16" s="121" t="str">
        <f t="shared" si="0"/>
        <v>07 - Cadetes Estatal</v>
      </c>
      <c r="L16" s="121"/>
    </row>
    <row r="17" spans="1:12" ht="17.25" customHeight="1">
      <c r="A17" s="125"/>
      <c r="B17" s="131"/>
      <c r="C17" s="127"/>
      <c r="D17" s="192" t="s">
        <v>113</v>
      </c>
      <c r="E17" s="38"/>
      <c r="F17" s="192"/>
      <c r="G17" s="192"/>
      <c r="H17" s="38"/>
      <c r="I17" s="197" t="s">
        <v>112</v>
      </c>
      <c r="J17" s="198" t="s">
        <v>101</v>
      </c>
      <c r="K17" s="121" t="str">
        <f t="shared" si="0"/>
        <v>08 - Arbitros Alta Competición</v>
      </c>
      <c r="L17" s="121"/>
    </row>
    <row r="18" spans="1:12" ht="22.5" customHeight="1">
      <c r="B18" s="131" t="s">
        <v>26</v>
      </c>
      <c r="C18" s="127"/>
      <c r="D18" s="234" t="s">
        <v>640</v>
      </c>
      <c r="E18" s="235"/>
      <c r="F18" s="235"/>
      <c r="G18" s="235"/>
      <c r="H18" s="236"/>
      <c r="I18" s="197" t="s">
        <v>166</v>
      </c>
      <c r="J18" s="198" t="s">
        <v>151</v>
      </c>
      <c r="K18" s="121" t="str">
        <f t="shared" si="0"/>
        <v>09 - Arbitros Estatal</v>
      </c>
      <c r="L18" s="121"/>
    </row>
    <row r="19" spans="1:12" ht="22.5" customHeight="1">
      <c r="A19" s="253"/>
      <c r="B19" s="253"/>
      <c r="C19" s="127"/>
      <c r="D19" s="234"/>
      <c r="E19" s="235"/>
      <c r="F19" s="235"/>
      <c r="G19" s="235"/>
      <c r="H19" s="236"/>
      <c r="I19" s="197" t="s">
        <v>167</v>
      </c>
      <c r="J19" s="198" t="s">
        <v>152</v>
      </c>
      <c r="K19" s="121" t="str">
        <f t="shared" si="0"/>
        <v>10 - Seniors</v>
      </c>
      <c r="L19" s="121"/>
    </row>
    <row r="20" spans="1:12" ht="22.5" customHeight="1">
      <c r="A20" s="253"/>
      <c r="B20" s="253"/>
      <c r="C20" s="127"/>
      <c r="D20" s="234"/>
      <c r="E20" s="235"/>
      <c r="F20" s="235"/>
      <c r="G20" s="235"/>
      <c r="H20" s="236"/>
      <c r="I20" s="197" t="s">
        <v>168</v>
      </c>
      <c r="J20" s="198" t="s">
        <v>153</v>
      </c>
      <c r="K20" s="121" t="str">
        <f t="shared" si="0"/>
        <v>11 - Becados Residencia Blume</v>
      </c>
      <c r="L20" s="121"/>
    </row>
    <row r="21" spans="1:12" ht="22.5" customHeight="1">
      <c r="A21" s="253"/>
      <c r="B21" s="253"/>
      <c r="C21" s="127"/>
      <c r="D21" s="234"/>
      <c r="E21" s="235"/>
      <c r="F21" s="235"/>
      <c r="G21" s="235"/>
      <c r="H21" s="236"/>
      <c r="I21" s="197" t="s">
        <v>169</v>
      </c>
      <c r="J21" s="198" t="s">
        <v>154</v>
      </c>
      <c r="K21" s="121" t="str">
        <f t="shared" si="0"/>
        <v>12 - Campos-Slope System</v>
      </c>
      <c r="L21" s="121"/>
    </row>
    <row r="22" spans="1:12" ht="22.5" customHeight="1">
      <c r="A22" s="253"/>
      <c r="B22" s="253"/>
      <c r="C22" s="127"/>
      <c r="D22" s="234"/>
      <c r="E22" s="235"/>
      <c r="F22" s="235"/>
      <c r="G22" s="235"/>
      <c r="H22" s="236"/>
      <c r="I22" s="197" t="s">
        <v>170</v>
      </c>
      <c r="J22" s="198" t="s">
        <v>155</v>
      </c>
      <c r="K22" s="121" t="str">
        <f t="shared" si="0"/>
        <v>13 - Formación C.T. Reglas</v>
      </c>
      <c r="L22" s="121"/>
    </row>
    <row r="23" spans="1:12" ht="22.5" customHeight="1">
      <c r="A23" s="253"/>
      <c r="B23" s="253"/>
      <c r="C23" s="127"/>
      <c r="D23" s="234"/>
      <c r="E23" s="235"/>
      <c r="F23" s="235"/>
      <c r="G23" s="235"/>
      <c r="H23" s="236"/>
      <c r="I23" s="197" t="s">
        <v>171</v>
      </c>
      <c r="J23" s="198" t="s">
        <v>156</v>
      </c>
      <c r="K23" s="121" t="str">
        <f t="shared" si="0"/>
        <v>14 - Formación C.T. Juvenil</v>
      </c>
      <c r="L23" s="121"/>
    </row>
    <row r="24" spans="1:12" ht="22.5" customHeight="1">
      <c r="A24" s="253"/>
      <c r="B24" s="253"/>
      <c r="C24" s="127"/>
      <c r="D24" s="234"/>
      <c r="E24" s="235"/>
      <c r="F24" s="235"/>
      <c r="G24" s="235"/>
      <c r="H24" s="236"/>
      <c r="I24" s="197" t="s">
        <v>172</v>
      </c>
      <c r="J24" s="198" t="s">
        <v>157</v>
      </c>
      <c r="K24" s="121" t="str">
        <f t="shared" si="0"/>
        <v>15 - Formación C.T. Profesional</v>
      </c>
      <c r="L24" s="121"/>
    </row>
    <row r="25" spans="1:12" ht="22.5" customHeight="1">
      <c r="A25" s="253"/>
      <c r="B25" s="253"/>
      <c r="C25" s="127"/>
      <c r="D25" s="234"/>
      <c r="E25" s="235"/>
      <c r="F25" s="235"/>
      <c r="G25" s="235"/>
      <c r="H25" s="236"/>
      <c r="I25" s="197" t="s">
        <v>173</v>
      </c>
      <c r="J25" s="198" t="s">
        <v>158</v>
      </c>
      <c r="K25" s="121" t="str">
        <f t="shared" si="0"/>
        <v>16 - Reuniones</v>
      </c>
      <c r="L25" s="121"/>
    </row>
    <row r="26" spans="1:12" ht="22.5" customHeight="1">
      <c r="A26" s="253"/>
      <c r="B26" s="253"/>
      <c r="C26" s="127"/>
      <c r="D26" s="234"/>
      <c r="E26" s="235"/>
      <c r="F26" s="235"/>
      <c r="G26" s="235"/>
      <c r="H26" s="236"/>
      <c r="I26" s="197" t="s">
        <v>174</v>
      </c>
      <c r="J26" s="198" t="s">
        <v>159</v>
      </c>
      <c r="K26" s="121" t="str">
        <f t="shared" si="0"/>
        <v>17 - Médicos-Dopaje</v>
      </c>
      <c r="L26" s="121"/>
    </row>
    <row r="27" spans="1:12" ht="22.5" customHeight="1">
      <c r="C27" s="127"/>
      <c r="D27" s="234"/>
      <c r="E27" s="235"/>
      <c r="F27" s="235"/>
      <c r="G27" s="235"/>
      <c r="H27" s="236"/>
      <c r="I27" s="197" t="s">
        <v>175</v>
      </c>
      <c r="J27" s="198" t="s">
        <v>160</v>
      </c>
      <c r="K27" s="121" t="str">
        <f t="shared" si="0"/>
        <v>18 - Masculino Estatal</v>
      </c>
      <c r="L27" s="121"/>
    </row>
    <row r="28" spans="1:12" ht="17.25" customHeight="1">
      <c r="C28" s="127"/>
      <c r="D28" s="192" t="s">
        <v>113</v>
      </c>
      <c r="E28" s="38"/>
      <c r="F28" s="192" t="s">
        <v>113</v>
      </c>
      <c r="G28" s="192" t="s">
        <v>113</v>
      </c>
      <c r="H28" s="192" t="s">
        <v>113</v>
      </c>
      <c r="I28" s="197" t="s">
        <v>176</v>
      </c>
      <c r="J28" s="198" t="s">
        <v>161</v>
      </c>
      <c r="K28" s="121" t="str">
        <f t="shared" si="0"/>
        <v>19 - Formación C.T. Femenino</v>
      </c>
      <c r="L28" s="121"/>
    </row>
    <row r="29" spans="1:12" ht="22.5" customHeight="1">
      <c r="B29" s="131" t="s">
        <v>59</v>
      </c>
      <c r="D29" s="248"/>
      <c r="E29" s="249"/>
      <c r="F29" s="213"/>
      <c r="G29" s="106"/>
      <c r="H29" s="221"/>
      <c r="I29" s="197" t="s">
        <v>177</v>
      </c>
      <c r="J29" s="198" t="s">
        <v>162</v>
      </c>
      <c r="K29" s="121" t="str">
        <f t="shared" si="0"/>
        <v>20 - Comité de Greenes</v>
      </c>
      <c r="L29" s="121"/>
    </row>
    <row r="30" spans="1:12" ht="17.25" customHeight="1">
      <c r="C30" s="127"/>
      <c r="D30" s="192" t="s">
        <v>113</v>
      </c>
      <c r="E30" s="38"/>
      <c r="F30" s="192" t="s">
        <v>61</v>
      </c>
      <c r="G30" s="192" t="s">
        <v>113</v>
      </c>
      <c r="H30" s="192" t="s">
        <v>61</v>
      </c>
      <c r="I30" s="197" t="s">
        <v>178</v>
      </c>
      <c r="J30" s="198" t="s">
        <v>163</v>
      </c>
      <c r="K30" s="121" t="str">
        <f t="shared" si="0"/>
        <v>23 - Formación C.T.Campos</v>
      </c>
      <c r="L30" s="121"/>
    </row>
    <row r="31" spans="1:12" ht="22.5" customHeight="1">
      <c r="B31" s="131" t="s">
        <v>60</v>
      </c>
      <c r="D31" s="248"/>
      <c r="E31" s="249"/>
      <c r="F31" s="105"/>
      <c r="G31" s="106"/>
      <c r="H31" s="200"/>
      <c r="I31" s="197" t="s">
        <v>179</v>
      </c>
      <c r="J31" s="198" t="s">
        <v>164</v>
      </c>
      <c r="K31" s="121" t="str">
        <f t="shared" si="0"/>
        <v>24 - Femenino Estatal</v>
      </c>
      <c r="L31" s="121"/>
    </row>
    <row r="32" spans="1:12" ht="22.5" customHeight="1">
      <c r="B32" s="122" t="s">
        <v>137</v>
      </c>
      <c r="D32" s="248" t="s">
        <v>641</v>
      </c>
      <c r="E32" s="249"/>
      <c r="F32" s="105" t="s">
        <v>642</v>
      </c>
      <c r="G32" s="106"/>
      <c r="H32" s="200"/>
      <c r="I32" s="197" t="s">
        <v>180</v>
      </c>
      <c r="J32" s="198" t="s">
        <v>102</v>
      </c>
      <c r="K32" s="121" t="str">
        <f t="shared" si="0"/>
        <v>25 - Profesional Estatal</v>
      </c>
      <c r="L32" s="121"/>
    </row>
    <row r="33" spans="1:12">
      <c r="D33" s="132" t="str">
        <f>CONCATENATE(D31," ",E31)</f>
        <v xml:space="preserve"> </v>
      </c>
      <c r="E33" s="132" t="str">
        <f>CONCATENATE(D32," ",F32)</f>
        <v>Alvaro Fernández Ochoa Administrativo</v>
      </c>
      <c r="F33" s="132" t="str">
        <f>CONCATENATE(G31," ",H31)</f>
        <v xml:space="preserve"> </v>
      </c>
      <c r="G33" s="132" t="str">
        <f>CONCATENATE(G32," ",H32)</f>
        <v xml:space="preserve"> </v>
      </c>
      <c r="H33" s="132"/>
      <c r="I33" s="197" t="s">
        <v>181</v>
      </c>
      <c r="J33" s="198" t="s">
        <v>103</v>
      </c>
      <c r="K33" s="121" t="str">
        <f t="shared" si="0"/>
        <v>26 - Femenino Sub-18</v>
      </c>
      <c r="L33" s="121"/>
    </row>
    <row r="34" spans="1:12" ht="24" thickBot="1">
      <c r="A34" s="39" t="s">
        <v>47</v>
      </c>
      <c r="B34" s="40"/>
      <c r="D34" s="41"/>
      <c r="E34" s="42" t="s">
        <v>7</v>
      </c>
      <c r="F34" s="42" t="s">
        <v>48</v>
      </c>
      <c r="G34" s="43"/>
      <c r="H34" s="39" t="s">
        <v>5</v>
      </c>
      <c r="I34" s="197" t="s">
        <v>182</v>
      </c>
      <c r="J34" s="198" t="s">
        <v>104</v>
      </c>
      <c r="K34" s="121" t="str">
        <f t="shared" si="0"/>
        <v>27 - TECNIFICACION</v>
      </c>
      <c r="L34" s="121"/>
    </row>
    <row r="35" spans="1:12" ht="24" thickBot="1">
      <c r="A35" s="246">
        <v>1000</v>
      </c>
      <c r="B35" s="247"/>
      <c r="C35" s="44" t="s">
        <v>4</v>
      </c>
      <c r="D35" s="194"/>
      <c r="E35" s="107"/>
      <c r="F35" s="45">
        <v>1</v>
      </c>
      <c r="G35" s="43"/>
      <c r="H35" s="133">
        <f>A35+(D35*1/F35)</f>
        <v>1000</v>
      </c>
      <c r="I35" s="197" t="s">
        <v>183</v>
      </c>
      <c r="J35" s="198" t="s">
        <v>165</v>
      </c>
      <c r="K35" s="121" t="str">
        <f t="shared" si="0"/>
        <v>28 - Formación C.T. Masculino</v>
      </c>
      <c r="L35" s="121"/>
    </row>
    <row r="36" spans="1:12" ht="22.5" customHeight="1">
      <c r="A36" s="134"/>
      <c r="B36" s="135"/>
      <c r="C36" s="136"/>
      <c r="D36" s="137"/>
      <c r="E36" s="138"/>
      <c r="F36" s="139"/>
      <c r="G36" s="138"/>
      <c r="H36" s="140"/>
      <c r="I36" s="121" t="s">
        <v>50</v>
      </c>
      <c r="J36" s="121"/>
      <c r="K36" s="121"/>
      <c r="L36" s="121"/>
    </row>
    <row r="37" spans="1:12" ht="24" customHeight="1">
      <c r="A37" s="39" t="s">
        <v>115</v>
      </c>
      <c r="B37" s="135"/>
      <c r="C37" s="136"/>
      <c r="D37" s="244" t="s">
        <v>643</v>
      </c>
      <c r="E37" s="245"/>
      <c r="F37" s="139"/>
      <c r="G37" s="138"/>
      <c r="H37" s="140"/>
      <c r="I37" s="202" t="s">
        <v>49</v>
      </c>
      <c r="J37" s="121"/>
      <c r="K37" s="121"/>
      <c r="L37" s="121"/>
    </row>
    <row r="38" spans="1:12">
      <c r="I38" s="2" t="s">
        <v>51</v>
      </c>
      <c r="J38" s="33"/>
    </row>
    <row r="39" spans="1:12" ht="32.25" customHeight="1">
      <c r="A39" s="241" t="s">
        <v>6</v>
      </c>
      <c r="B39" s="242"/>
      <c r="C39" s="242"/>
      <c r="D39" s="242"/>
      <c r="E39" s="242"/>
      <c r="F39" s="242"/>
      <c r="G39" s="242"/>
      <c r="H39" s="243"/>
      <c r="I39" s="33"/>
      <c r="J39" s="33"/>
    </row>
    <row r="40" spans="1:12" ht="21">
      <c r="D40" s="141"/>
      <c r="E40" s="141"/>
      <c r="F40" s="141"/>
      <c r="G40" s="141"/>
      <c r="I40" s="33"/>
      <c r="J40" s="33"/>
    </row>
    <row r="41" spans="1:12" ht="18.75">
      <c r="D41" s="142">
        <f>E35</f>
        <v>0</v>
      </c>
      <c r="E41" s="143"/>
      <c r="F41" s="144" t="s">
        <v>23</v>
      </c>
      <c r="G41" s="143"/>
      <c r="H41" s="42" t="s">
        <v>8</v>
      </c>
      <c r="I41" s="33"/>
      <c r="J41" s="33"/>
    </row>
    <row r="42" spans="1:12" ht="15.95" customHeight="1">
      <c r="I42" s="33"/>
      <c r="J42" s="33"/>
    </row>
    <row r="43" spans="1:12" ht="20.25" customHeight="1">
      <c r="B43" s="145" t="s">
        <v>9</v>
      </c>
      <c r="D43" s="146">
        <f>calculos!C17</f>
        <v>0</v>
      </c>
      <c r="E43" s="147"/>
      <c r="F43" s="148">
        <f>calculos!B17</f>
        <v>0</v>
      </c>
      <c r="G43" s="147"/>
      <c r="H43" s="149">
        <f t="shared" ref="H43:H49" si="1">(F43+(D43*1/F$35))</f>
        <v>0</v>
      </c>
      <c r="I43" s="33"/>
      <c r="J43" s="33"/>
    </row>
    <row r="44" spans="1:12" ht="20.25" customHeight="1">
      <c r="B44" s="145" t="s">
        <v>10</v>
      </c>
      <c r="D44" s="146">
        <f>calculos!E17</f>
        <v>0</v>
      </c>
      <c r="E44" s="147"/>
      <c r="F44" s="148">
        <f>calculos!D17</f>
        <v>0</v>
      </c>
      <c r="G44" s="147"/>
      <c r="H44" s="149">
        <f t="shared" si="1"/>
        <v>0</v>
      </c>
      <c r="I44" s="33"/>
      <c r="J44" s="33"/>
    </row>
    <row r="45" spans="1:12" ht="20.25" customHeight="1">
      <c r="B45" s="145" t="s">
        <v>11</v>
      </c>
      <c r="D45" s="146">
        <f>calculos!G17</f>
        <v>0</v>
      </c>
      <c r="E45" s="147"/>
      <c r="F45" s="148">
        <f>calculos!F17</f>
        <v>0</v>
      </c>
      <c r="G45" s="147"/>
      <c r="H45" s="149">
        <f t="shared" si="1"/>
        <v>0</v>
      </c>
      <c r="I45" s="33"/>
      <c r="J45" s="33"/>
    </row>
    <row r="46" spans="1:12" ht="20.25" customHeight="1">
      <c r="B46" s="145" t="s">
        <v>12</v>
      </c>
      <c r="D46" s="146">
        <f>calculos!I17</f>
        <v>0</v>
      </c>
      <c r="E46" s="147"/>
      <c r="F46" s="148">
        <f>calculos!H17</f>
        <v>0</v>
      </c>
      <c r="G46" s="147"/>
      <c r="H46" s="149">
        <f t="shared" si="1"/>
        <v>0</v>
      </c>
      <c r="I46" s="33"/>
      <c r="J46" s="33"/>
    </row>
    <row r="47" spans="1:12" ht="20.25" customHeight="1">
      <c r="B47" s="145" t="s">
        <v>13</v>
      </c>
      <c r="D47" s="47"/>
      <c r="E47" s="147"/>
      <c r="F47" s="46"/>
      <c r="G47" s="147"/>
      <c r="H47" s="149">
        <f t="shared" si="1"/>
        <v>0</v>
      </c>
      <c r="I47" s="33"/>
      <c r="J47" s="33"/>
    </row>
    <row r="48" spans="1:12" ht="20.25" customHeight="1">
      <c r="B48" s="145" t="s">
        <v>14</v>
      </c>
      <c r="D48" s="47"/>
      <c r="E48" s="147"/>
      <c r="F48" s="46"/>
      <c r="G48" s="147"/>
      <c r="H48" s="149">
        <f t="shared" si="1"/>
        <v>0</v>
      </c>
      <c r="I48" s="33"/>
      <c r="J48" s="33"/>
    </row>
    <row r="49" spans="1:10" ht="20.25" customHeight="1">
      <c r="B49" s="218"/>
      <c r="D49" s="47"/>
      <c r="E49" s="147"/>
      <c r="F49" s="46"/>
      <c r="G49" s="147"/>
      <c r="H49" s="149">
        <f t="shared" si="1"/>
        <v>0</v>
      </c>
      <c r="I49" s="33"/>
      <c r="J49" s="33"/>
    </row>
    <row r="50" spans="1:10" ht="20.25" customHeight="1">
      <c r="B50" s="218"/>
      <c r="D50" s="47"/>
      <c r="E50" s="147"/>
      <c r="F50" s="46"/>
      <c r="G50" s="147"/>
      <c r="H50" s="149">
        <f>(F50+(D50*1/F$35))</f>
        <v>0</v>
      </c>
      <c r="I50" s="33"/>
      <c r="J50" s="33"/>
    </row>
    <row r="51" spans="1:10" ht="20.25" customHeight="1">
      <c r="B51" s="218"/>
      <c r="D51" s="47"/>
      <c r="E51" s="147"/>
      <c r="F51" s="46"/>
      <c r="G51" s="147"/>
      <c r="H51" s="149">
        <f>(F51+(D51*1/F$35))</f>
        <v>0</v>
      </c>
      <c r="I51" s="33"/>
      <c r="J51" s="33"/>
    </row>
    <row r="52" spans="1:10" ht="20.25" customHeight="1">
      <c r="B52" s="218"/>
      <c r="D52" s="47"/>
      <c r="E52" s="147"/>
      <c r="F52" s="46"/>
      <c r="G52" s="147"/>
      <c r="H52" s="149">
        <f>(F52+(D52*1/F$35))</f>
        <v>0</v>
      </c>
      <c r="I52" s="33"/>
      <c r="J52" s="33"/>
    </row>
    <row r="53" spans="1:10" ht="20.25" customHeight="1">
      <c r="B53" s="218"/>
      <c r="D53" s="47"/>
      <c r="E53" s="147"/>
      <c r="F53" s="46"/>
      <c r="G53" s="150"/>
      <c r="H53" s="149">
        <f>(F53+(D53*1/F$35))</f>
        <v>0</v>
      </c>
      <c r="I53" s="33"/>
      <c r="J53" s="33"/>
    </row>
    <row r="54" spans="1:10" ht="20.25" customHeight="1">
      <c r="B54" s="218"/>
      <c r="D54" s="47"/>
      <c r="E54" s="147"/>
      <c r="F54" s="46"/>
      <c r="G54" s="147"/>
      <c r="H54" s="149">
        <f>(F54+(D54*1/F$35))</f>
        <v>0</v>
      </c>
      <c r="I54" s="33"/>
      <c r="J54" s="33"/>
    </row>
    <row r="55" spans="1:10" ht="15.95" customHeight="1" thickBot="1">
      <c r="B55" s="151"/>
      <c r="D55" s="152"/>
      <c r="E55" s="152"/>
      <c r="F55" s="153"/>
      <c r="G55" s="152"/>
      <c r="H55" s="154"/>
      <c r="I55" s="33"/>
      <c r="J55" s="33"/>
    </row>
    <row r="56" spans="1:10" ht="23.25" customHeight="1" thickTop="1" thickBot="1">
      <c r="B56" s="155" t="s">
        <v>27</v>
      </c>
      <c r="D56" s="156">
        <f>SUM(D43:D54)</f>
        <v>0</v>
      </c>
      <c r="E56" s="157"/>
      <c r="F56" s="156">
        <f>SUM(F43:F54)</f>
        <v>0</v>
      </c>
      <c r="G56" s="157"/>
      <c r="H56" s="158">
        <f>SUM(H43:H55)</f>
        <v>0</v>
      </c>
      <c r="I56" s="33"/>
      <c r="J56" s="33"/>
    </row>
    <row r="57" spans="1:10" ht="13.5" thickTop="1">
      <c r="B57" s="159"/>
      <c r="D57" s="160"/>
      <c r="E57" s="160"/>
      <c r="F57" s="160"/>
      <c r="G57" s="160"/>
      <c r="H57" s="161"/>
      <c r="I57" s="33"/>
      <c r="J57" s="33"/>
    </row>
    <row r="58" spans="1:10">
      <c r="B58" s="159"/>
      <c r="D58" s="160"/>
      <c r="E58" s="160"/>
      <c r="F58" s="160"/>
      <c r="G58" s="160"/>
      <c r="H58" s="161"/>
      <c r="I58" s="33"/>
      <c r="J58" s="33"/>
    </row>
    <row r="59" spans="1:10">
      <c r="B59" s="159"/>
      <c r="D59" s="160"/>
      <c r="E59" s="160"/>
      <c r="F59" s="160"/>
      <c r="G59" s="160"/>
      <c r="H59" s="161"/>
      <c r="I59" s="33"/>
      <c r="J59" s="33"/>
    </row>
    <row r="60" spans="1:10">
      <c r="I60" s="33"/>
      <c r="J60" s="33"/>
    </row>
    <row r="61" spans="1:10">
      <c r="A61" s="162"/>
      <c r="I61" s="33"/>
      <c r="J61" s="33"/>
    </row>
    <row r="62" spans="1:10">
      <c r="I62" s="33"/>
      <c r="J62" s="33"/>
    </row>
    <row r="63" spans="1:10" ht="18.75">
      <c r="A63" s="39" t="s">
        <v>28</v>
      </c>
      <c r="I63" s="33"/>
      <c r="J63" s="33"/>
    </row>
    <row r="64" spans="1:10">
      <c r="B64" s="163"/>
      <c r="I64" s="33"/>
      <c r="J64" s="33"/>
    </row>
    <row r="65" spans="1:15" ht="13.5" thickBot="1">
      <c r="A65" s="164"/>
      <c r="B65" s="165"/>
      <c r="I65" s="33"/>
      <c r="J65" s="33"/>
    </row>
    <row r="66" spans="1:15" ht="24.75" thickTop="1" thickBot="1">
      <c r="A66" s="201"/>
      <c r="B66" s="123"/>
      <c r="E66" s="166" t="s">
        <v>15</v>
      </c>
      <c r="F66" s="167"/>
      <c r="G66" s="168"/>
      <c r="H66" s="169">
        <f>H56+B71</f>
        <v>0</v>
      </c>
      <c r="I66" s="33"/>
      <c r="J66" s="33"/>
    </row>
    <row r="67" spans="1:15" ht="24.75" thickTop="1" thickBot="1">
      <c r="A67" s="201"/>
      <c r="B67" s="123"/>
      <c r="E67" s="170" t="s">
        <v>16</v>
      </c>
      <c r="F67" s="171"/>
      <c r="G67" s="172"/>
      <c r="H67" s="48"/>
      <c r="I67" s="33"/>
      <c r="J67" s="33"/>
    </row>
    <row r="68" spans="1:15" ht="24.75" thickTop="1" thickBot="1">
      <c r="A68" s="201"/>
      <c r="B68" s="123"/>
      <c r="E68" s="170" t="s">
        <v>7</v>
      </c>
      <c r="F68" s="49"/>
      <c r="G68" s="173">
        <f>E35</f>
        <v>0</v>
      </c>
      <c r="H68" s="169">
        <f>F68*1/F35</f>
        <v>0</v>
      </c>
      <c r="I68" s="33"/>
      <c r="J68" s="33"/>
    </row>
    <row r="69" spans="1:15" ht="24.75" thickTop="1" thickBot="1">
      <c r="A69" s="201"/>
      <c r="B69" s="123"/>
      <c r="E69" s="170" t="s">
        <v>17</v>
      </c>
      <c r="F69" s="171"/>
      <c r="G69" s="172"/>
      <c r="H69" s="169">
        <f>H66+H67+H68</f>
        <v>0</v>
      </c>
      <c r="I69" s="33"/>
      <c r="J69" s="33"/>
    </row>
    <row r="70" spans="1:15" ht="24.75" thickTop="1" thickBot="1">
      <c r="A70" s="201"/>
      <c r="B70" s="123"/>
      <c r="E70" s="170" t="s">
        <v>18</v>
      </c>
      <c r="F70" s="171"/>
      <c r="G70" s="172"/>
      <c r="H70" s="169">
        <f>H35</f>
        <v>1000</v>
      </c>
      <c r="I70" s="33"/>
      <c r="J70" s="33"/>
    </row>
    <row r="71" spans="1:15" ht="24.75" thickTop="1" thickBot="1">
      <c r="A71" s="174" t="s">
        <v>8</v>
      </c>
      <c r="B71" s="175">
        <f>SUM(B64:B70)</f>
        <v>0</v>
      </c>
      <c r="E71" s="176" t="str">
        <f>IF(H71&lt;0,"Diferencia a s/ f","Diferencia a n/f")</f>
        <v>Diferencia a n/f</v>
      </c>
      <c r="F71" s="177"/>
      <c r="G71" s="178"/>
      <c r="H71" s="169">
        <f>H70-H69</f>
        <v>1000</v>
      </c>
      <c r="I71" s="33"/>
      <c r="J71" s="33"/>
      <c r="K71" s="179"/>
    </row>
    <row r="72" spans="1:15" ht="13.5" thickTop="1">
      <c r="I72" s="33"/>
      <c r="J72" s="33"/>
      <c r="K72" s="179"/>
    </row>
    <row r="73" spans="1:15">
      <c r="I73" s="33"/>
      <c r="J73" s="33"/>
      <c r="K73" s="179"/>
    </row>
    <row r="74" spans="1:15">
      <c r="H74" s="180"/>
      <c r="I74" s="33"/>
      <c r="J74" s="33"/>
      <c r="K74" s="179"/>
    </row>
    <row r="75" spans="1:15">
      <c r="I75" s="33"/>
      <c r="J75" s="33"/>
      <c r="K75" s="179"/>
    </row>
    <row r="76" spans="1:15" hidden="1" outlineLevel="1">
      <c r="I76" s="33"/>
      <c r="J76" s="33"/>
    </row>
    <row r="77" spans="1:15" hidden="1" outlineLevel="1">
      <c r="D77" s="256"/>
      <c r="E77" s="256"/>
      <c r="F77" s="256"/>
      <c r="I77" s="33"/>
      <c r="J77" s="33"/>
    </row>
    <row r="78" spans="1:15" hidden="1" outlineLevel="1">
      <c r="D78" s="231" t="str">
        <f>CONCATENATE(G78,"   ",H78,"    ",I78,"                     ",J78)</f>
        <v>14-001   MATCH CUADRANGULAR    COSTA BALLENA                     9000</v>
      </c>
      <c r="E78" s="231"/>
      <c r="F78" s="231"/>
      <c r="G78" t="s">
        <v>190</v>
      </c>
      <c r="H78" s="186" t="s">
        <v>146</v>
      </c>
      <c r="I78" s="184" t="s">
        <v>191</v>
      </c>
      <c r="J78" s="184">
        <v>9000</v>
      </c>
      <c r="K78" s="14">
        <v>41661</v>
      </c>
      <c r="L78" s="14">
        <v>41663</v>
      </c>
      <c r="M78" s="189"/>
      <c r="N78" s="188"/>
      <c r="O78" s="188"/>
    </row>
    <row r="79" spans="1:15" hidden="1" outlineLevel="1">
      <c r="D79" s="231" t="str">
        <f t="shared" ref="D79:D142" si="2">CONCATENATE(G79,"   ",H79,"    ",I79,"                     ",J79)</f>
        <v>14-002   Cº INTERNACIONAL DE PORTUGAL    C.G. MONTADO                     6000</v>
      </c>
      <c r="E79" s="231"/>
      <c r="F79" s="231"/>
      <c r="G79" t="s">
        <v>192</v>
      </c>
      <c r="H79" s="186" t="s">
        <v>149</v>
      </c>
      <c r="I79" s="184" t="s">
        <v>193</v>
      </c>
      <c r="J79" s="184">
        <v>6000</v>
      </c>
      <c r="K79" s="14">
        <v>41682</v>
      </c>
      <c r="L79" s="14">
        <v>41685</v>
      </c>
    </row>
    <row r="80" spans="1:15" hidden="1" outlineLevel="1">
      <c r="D80" s="231" t="str">
        <f t="shared" si="2"/>
        <v>14-003   MATCH FRANCIA-ESPAÑA SUB 18    PAU                     7500</v>
      </c>
      <c r="E80" s="231"/>
      <c r="F80" s="231"/>
      <c r="G80" t="s">
        <v>194</v>
      </c>
      <c r="H80" s="186" t="s">
        <v>195</v>
      </c>
      <c r="I80" s="184" t="s">
        <v>148</v>
      </c>
      <c r="J80" s="184">
        <v>7500</v>
      </c>
      <c r="K80" s="14">
        <v>41684</v>
      </c>
      <c r="L80" s="14">
        <v>41686</v>
      </c>
    </row>
    <row r="81" spans="4:12" hidden="1" outlineLevel="1">
      <c r="D81" s="231" t="str">
        <f t="shared" si="2"/>
        <v>14-004   INTERNAC. ESPAÑA MASC.-COPA REY    LA RESERVA                     12000</v>
      </c>
      <c r="E81" s="231"/>
      <c r="F81" s="231"/>
      <c r="G81" t="s">
        <v>196</v>
      </c>
      <c r="H81" s="186" t="s">
        <v>197</v>
      </c>
      <c r="I81" s="184" t="s">
        <v>198</v>
      </c>
      <c r="J81" s="184">
        <v>12000</v>
      </c>
      <c r="K81" s="14">
        <v>41696</v>
      </c>
      <c r="L81" s="14">
        <v>41700</v>
      </c>
    </row>
    <row r="82" spans="4:12" hidden="1" outlineLevel="1">
      <c r="D82" s="231" t="str">
        <f t="shared" si="2"/>
        <v>14-005   COPA SOTOGRANDE.MASTERS GOLF AMATEUR    SOTOGRANDE                     8000</v>
      </c>
      <c r="E82" s="231"/>
      <c r="F82" s="231"/>
      <c r="G82" t="s">
        <v>199</v>
      </c>
      <c r="H82" s="186" t="s">
        <v>200</v>
      </c>
      <c r="I82" s="184" t="s">
        <v>201</v>
      </c>
      <c r="J82" s="184">
        <v>8000</v>
      </c>
      <c r="K82" s="14">
        <v>41703</v>
      </c>
      <c r="L82" s="14">
        <v>41706</v>
      </c>
    </row>
    <row r="83" spans="4:12" hidden="1" outlineLevel="1">
      <c r="D83" s="231" t="str">
        <f t="shared" si="2"/>
        <v>14-006   Cº EUROPA IND. MID-AMATEUR MASCULINO    PRAVETS G.C.                     0</v>
      </c>
      <c r="E83" s="231"/>
      <c r="F83" s="231"/>
      <c r="G83" t="s">
        <v>202</v>
      </c>
      <c r="H83" s="186" t="s">
        <v>203</v>
      </c>
      <c r="I83" s="184" t="s">
        <v>204</v>
      </c>
      <c r="J83" s="13">
        <v>0</v>
      </c>
      <c r="K83" s="14">
        <v>41795</v>
      </c>
      <c r="L83" s="14">
        <v>41797</v>
      </c>
    </row>
    <row r="84" spans="4:12" hidden="1" outlineLevel="1">
      <c r="D84" s="231" t="str">
        <f t="shared" si="2"/>
        <v>14-007   ST. ANDREWS LINKS TROPHY    ST. ANDREWS LINKS                     6000</v>
      </c>
      <c r="E84" s="231"/>
      <c r="F84" s="231"/>
      <c r="G84" t="s">
        <v>205</v>
      </c>
      <c r="H84" s="186" t="s">
        <v>206</v>
      </c>
      <c r="I84" s="184" t="s">
        <v>207</v>
      </c>
      <c r="J84" s="184">
        <v>6000</v>
      </c>
      <c r="K84" s="14">
        <v>41796</v>
      </c>
      <c r="L84" s="14">
        <v>41798</v>
      </c>
    </row>
    <row r="85" spans="4:12" hidden="1" outlineLevel="1">
      <c r="D85" s="231" t="str">
        <f t="shared" si="2"/>
        <v>14-008   BRITISH AMATEUR    ROYAL PORTRUSH &amp; PORTSTEWART G                     10000</v>
      </c>
      <c r="E85" s="231"/>
      <c r="F85" s="231"/>
      <c r="G85" t="s">
        <v>208</v>
      </c>
      <c r="H85" s="186" t="s">
        <v>209</v>
      </c>
      <c r="I85" s="184" t="s">
        <v>210</v>
      </c>
      <c r="J85" s="184">
        <v>10000</v>
      </c>
      <c r="K85" s="14">
        <v>41806</v>
      </c>
      <c r="L85" s="14">
        <v>41811</v>
      </c>
    </row>
    <row r="86" spans="4:12" hidden="1" outlineLevel="1">
      <c r="D86" s="231" t="str">
        <f t="shared" si="2"/>
        <v>14-009   Cº DEL MUNDO UNIVERSITARIO    CRANS MONTANA                     0</v>
      </c>
      <c r="E86" s="231"/>
      <c r="F86" s="231"/>
      <c r="G86" t="s">
        <v>211</v>
      </c>
      <c r="H86" s="186" t="s">
        <v>212</v>
      </c>
      <c r="I86" s="184" t="s">
        <v>213</v>
      </c>
      <c r="J86" s="13">
        <v>0</v>
      </c>
      <c r="K86" s="14">
        <v>41814</v>
      </c>
      <c r="L86" s="14">
        <v>41817</v>
      </c>
    </row>
    <row r="87" spans="4:12" hidden="1" outlineLevel="1">
      <c r="D87" s="231" t="str">
        <f t="shared" si="2"/>
        <v>14-010   BRABAZON TROPY    SEATON CAREW                     9000</v>
      </c>
      <c r="E87" s="231"/>
      <c r="F87" s="231"/>
      <c r="G87" t="s">
        <v>214</v>
      </c>
      <c r="H87" s="186" t="s">
        <v>215</v>
      </c>
      <c r="I87" s="184" t="s">
        <v>216</v>
      </c>
      <c r="J87" s="184">
        <v>9000</v>
      </c>
      <c r="K87" s="14">
        <v>41815</v>
      </c>
      <c r="L87" s="14">
        <v>41818</v>
      </c>
    </row>
    <row r="88" spans="4:12" hidden="1" outlineLevel="1">
      <c r="D88" s="231" t="str">
        <f t="shared" si="2"/>
        <v>14-011   Cº EUROPA ABSOLUTO POR EQUIPOS MASC.    LINNA G.C.                     18000</v>
      </c>
      <c r="E88" s="231"/>
      <c r="F88" s="231"/>
      <c r="G88" t="s">
        <v>217</v>
      </c>
      <c r="H88" s="186" t="s">
        <v>218</v>
      </c>
      <c r="I88" s="184" t="s">
        <v>219</v>
      </c>
      <c r="J88" s="184">
        <v>18000</v>
      </c>
      <c r="K88" s="14">
        <v>41828</v>
      </c>
      <c r="L88" s="14">
        <v>41832</v>
      </c>
    </row>
    <row r="89" spans="4:12" hidden="1" outlineLevel="1">
      <c r="D89" s="231" t="str">
        <f t="shared" si="2"/>
        <v>14-012   Cº EUROPA SUB-18 POR EQUIPOS MASCULINO    OSLO G.C.                     18000</v>
      </c>
      <c r="E89" s="231"/>
      <c r="F89" s="231"/>
      <c r="G89" t="s">
        <v>220</v>
      </c>
      <c r="H89" s="186" t="s">
        <v>221</v>
      </c>
      <c r="I89" s="184" t="s">
        <v>222</v>
      </c>
      <c r="J89" s="184">
        <v>18000</v>
      </c>
      <c r="K89" s="14">
        <v>41828</v>
      </c>
      <c r="L89" s="14">
        <v>41832</v>
      </c>
    </row>
    <row r="90" spans="4:12" hidden="1" outlineLevel="1">
      <c r="D90" s="231" t="str">
        <f t="shared" si="2"/>
        <v>14-013   CARRIS TROPHY    MOOR PARK G.C.                     0</v>
      </c>
      <c r="E90" s="231"/>
      <c r="F90" s="231"/>
      <c r="G90" t="s">
        <v>223</v>
      </c>
      <c r="H90" s="186" t="s">
        <v>224</v>
      </c>
      <c r="I90" s="184" t="s">
        <v>225</v>
      </c>
      <c r="J90" s="13">
        <v>0</v>
      </c>
      <c r="K90" s="14">
        <v>41842</v>
      </c>
      <c r="L90" s="14">
        <v>41845</v>
      </c>
    </row>
    <row r="91" spans="4:12" hidden="1" outlineLevel="1">
      <c r="D91" s="231" t="str">
        <f t="shared" si="2"/>
        <v>14-014   Cº EUROPA INIDIVIDUAL MASCULINO    THE DUKE'S ST.ANDREWS                     10000</v>
      </c>
      <c r="E91" s="231"/>
      <c r="F91" s="231"/>
      <c r="G91" t="s">
        <v>226</v>
      </c>
      <c r="H91" s="186" t="s">
        <v>227</v>
      </c>
      <c r="I91" s="184" t="s">
        <v>228</v>
      </c>
      <c r="J91" s="184">
        <v>10000</v>
      </c>
      <c r="K91" s="14">
        <v>41857</v>
      </c>
      <c r="L91" s="14">
        <v>41860</v>
      </c>
    </row>
    <row r="92" spans="4:12" hidden="1" outlineLevel="1">
      <c r="D92" s="231" t="str">
        <f t="shared" si="2"/>
        <v>14-015   BRITISH BOYS    PRESTWICK &amp; DUNDONALD LINKS GC                     10000</v>
      </c>
      <c r="E92" s="231"/>
      <c r="F92" s="231"/>
      <c r="G92" t="s">
        <v>229</v>
      </c>
      <c r="H92" s="186" t="s">
        <v>230</v>
      </c>
      <c r="I92" s="184" t="s">
        <v>231</v>
      </c>
      <c r="J92" s="184">
        <v>10000</v>
      </c>
      <c r="K92" s="14">
        <v>41863</v>
      </c>
      <c r="L92" s="14">
        <v>41868</v>
      </c>
    </row>
    <row r="93" spans="4:12" hidden="1" outlineLevel="1">
      <c r="D93" s="231" t="str">
        <f t="shared" si="2"/>
        <v>14-016   YOUTH OLYMPIC GAMES    NANJING                     0</v>
      </c>
      <c r="E93" s="231"/>
      <c r="F93" s="231"/>
      <c r="G93" t="s">
        <v>232</v>
      </c>
      <c r="H93" s="186" t="s">
        <v>233</v>
      </c>
      <c r="I93" s="184" t="s">
        <v>234</v>
      </c>
      <c r="J93" s="13">
        <v>0</v>
      </c>
      <c r="K93" s="14">
        <v>41867</v>
      </c>
      <c r="L93" s="14">
        <v>41879</v>
      </c>
    </row>
    <row r="94" spans="4:12" hidden="1" outlineLevel="1">
      <c r="D94" s="231" t="str">
        <f t="shared" si="2"/>
        <v>14-017   INTERNAC.ESPAÑA SUB 18 MASC.STROKE PLAY    HACIENDA ÁLAMO                     5000</v>
      </c>
      <c r="E94" s="231"/>
      <c r="F94" s="231"/>
      <c r="G94" t="s">
        <v>235</v>
      </c>
      <c r="H94" s="186" t="s">
        <v>236</v>
      </c>
      <c r="I94" s="184" t="s">
        <v>237</v>
      </c>
      <c r="J94" s="184">
        <v>5000</v>
      </c>
      <c r="K94" s="14">
        <v>41886</v>
      </c>
      <c r="L94" s="14">
        <v>41889</v>
      </c>
    </row>
    <row r="95" spans="4:12" hidden="1" outlineLevel="1">
      <c r="D95" s="231" t="str">
        <f t="shared" si="2"/>
        <v>14-018   Cº MUNDO AMATEUR MASC-ESENHOWER TROPHY    KARUIZAWA GC                     20000</v>
      </c>
      <c r="E95" s="231"/>
      <c r="F95" s="231"/>
      <c r="G95" t="s">
        <v>238</v>
      </c>
      <c r="H95" s="186" t="s">
        <v>239</v>
      </c>
      <c r="I95" s="184" t="s">
        <v>240</v>
      </c>
      <c r="J95" s="184">
        <v>20000</v>
      </c>
      <c r="K95" s="14">
        <v>41893</v>
      </c>
      <c r="L95" s="14">
        <v>41896</v>
      </c>
    </row>
    <row r="96" spans="4:12" hidden="1" outlineLevel="1">
      <c r="D96" s="231" t="str">
        <f t="shared" si="2"/>
        <v>14-019   COMISIÓN ANTIDOPAJE    CNG, MADRID                     5700</v>
      </c>
      <c r="E96" s="231"/>
      <c r="F96" s="231"/>
      <c r="G96" t="s">
        <v>241</v>
      </c>
      <c r="H96" s="186" t="s">
        <v>242</v>
      </c>
      <c r="I96" s="184" t="s">
        <v>243</v>
      </c>
      <c r="J96" s="184">
        <v>5700</v>
      </c>
      <c r="K96" s="14">
        <v>41640</v>
      </c>
      <c r="L96" s="14">
        <v>42004</v>
      </c>
    </row>
    <row r="97" spans="4:12" hidden="1" outlineLevel="1">
      <c r="D97" s="231" t="str">
        <f t="shared" si="2"/>
        <v>14-020   Cº INTERNACIONAL DE PORTUGAL    MONTADO GOLF                     7100</v>
      </c>
      <c r="E97" s="231"/>
      <c r="F97" s="231"/>
      <c r="G97" t="s">
        <v>244</v>
      </c>
      <c r="H97" s="186" t="s">
        <v>149</v>
      </c>
      <c r="I97" s="184" t="s">
        <v>245</v>
      </c>
      <c r="J97" s="184">
        <v>7100</v>
      </c>
      <c r="K97" s="14">
        <v>41668</v>
      </c>
      <c r="L97" s="14">
        <v>41671</v>
      </c>
    </row>
    <row r="98" spans="4:12" hidden="1" outlineLevel="1">
      <c r="D98" s="231" t="str">
        <f t="shared" si="2"/>
        <v>14-021   MATCH ESPAÑA SUECIA    ARCOS GARDENS                     5700</v>
      </c>
      <c r="E98" s="231"/>
      <c r="F98" s="231"/>
      <c r="G98" t="s">
        <v>246</v>
      </c>
      <c r="H98" s="186" t="s">
        <v>247</v>
      </c>
      <c r="I98" s="184" t="s">
        <v>248</v>
      </c>
      <c r="J98" s="184">
        <v>5700</v>
      </c>
      <c r="K98" s="14">
        <v>41670</v>
      </c>
      <c r="L98" s="14">
        <v>41671</v>
      </c>
    </row>
    <row r="99" spans="4:12" hidden="1" outlineLevel="1">
      <c r="D99" s="231" t="str">
        <f t="shared" si="2"/>
        <v>14-022   Cº INTERNAC.ESPAÑA-COPA SM LA REINA    EL SALER                     7950</v>
      </c>
      <c r="E99" s="231"/>
      <c r="F99" s="231"/>
      <c r="G99" t="s">
        <v>249</v>
      </c>
      <c r="H99" s="186" t="s">
        <v>250</v>
      </c>
      <c r="I99" s="184" t="s">
        <v>251</v>
      </c>
      <c r="J99" s="184">
        <v>7950</v>
      </c>
      <c r="K99" s="14">
        <v>41696</v>
      </c>
      <c r="L99" s="14">
        <v>41700</v>
      </c>
    </row>
    <row r="100" spans="4:12" hidden="1" outlineLevel="1">
      <c r="D100" s="231" t="str">
        <f t="shared" si="2"/>
        <v>14-023   Cº EUROPEO DE NACIONES. COPA SOTOGRANDE    SOTOGRANDE                     5500</v>
      </c>
      <c r="E100" s="231"/>
      <c r="F100" s="231"/>
      <c r="G100" t="s">
        <v>252</v>
      </c>
      <c r="H100" s="186" t="s">
        <v>253</v>
      </c>
      <c r="I100" s="184" t="s">
        <v>201</v>
      </c>
      <c r="J100" s="184">
        <v>5500</v>
      </c>
      <c r="K100" s="14">
        <v>41703</v>
      </c>
      <c r="L100" s="14">
        <v>41706</v>
      </c>
    </row>
    <row r="101" spans="4:12" hidden="1" outlineLevel="1">
      <c r="D101" s="231" t="str">
        <f t="shared" si="2"/>
        <v>14-024   COUPE ESMOND    SAINT CLOUD                     13800</v>
      </c>
      <c r="E101" s="231"/>
      <c r="F101" s="231"/>
      <c r="G101" t="s">
        <v>254</v>
      </c>
      <c r="H101" s="186" t="s">
        <v>255</v>
      </c>
      <c r="I101" s="184" t="s">
        <v>256</v>
      </c>
      <c r="J101" s="184">
        <v>13800</v>
      </c>
      <c r="K101" s="14">
        <v>41746</v>
      </c>
      <c r="L101" s="14">
        <v>41750</v>
      </c>
    </row>
    <row r="102" spans="4:12" hidden="1" outlineLevel="1">
      <c r="D102" s="231" t="str">
        <f t="shared" si="2"/>
        <v>14-025   INTERNAC. ESPAÑA FEMENINO STROKE PLA    PANORÁMICA                     4200</v>
      </c>
      <c r="E102" s="231"/>
      <c r="F102" s="231"/>
      <c r="G102" t="s">
        <v>257</v>
      </c>
      <c r="H102" s="186" t="s">
        <v>258</v>
      </c>
      <c r="I102" s="184" t="s">
        <v>259</v>
      </c>
      <c r="J102" s="184">
        <v>4200</v>
      </c>
      <c r="K102" s="14">
        <v>41768</v>
      </c>
      <c r="L102" s="14">
        <v>41770</v>
      </c>
    </row>
    <row r="103" spans="4:12" hidden="1" outlineLevel="1">
      <c r="D103" s="231" t="str">
        <f t="shared" si="2"/>
        <v>14-026   Cº MUNDO UNIVERSITARIO    CRANS MONTANA                     1000</v>
      </c>
      <c r="E103" s="231"/>
      <c r="F103" s="231"/>
      <c r="G103" t="s">
        <v>260</v>
      </c>
      <c r="H103" s="185" t="s">
        <v>261</v>
      </c>
      <c r="I103" s="184" t="s">
        <v>213</v>
      </c>
      <c r="J103" s="184">
        <v>1000</v>
      </c>
      <c r="K103" s="14">
        <v>41814</v>
      </c>
      <c r="L103" s="14">
        <v>41817</v>
      </c>
    </row>
    <row r="104" spans="4:12" hidden="1" outlineLevel="1">
      <c r="D104" s="231" t="str">
        <f t="shared" si="2"/>
        <v>14-027   BRITIS LADIES AMATEUR CHAMPIONSHIP    ROYAL ST. GEORGES                     14600</v>
      </c>
      <c r="E104" s="231"/>
      <c r="F104" s="231"/>
      <c r="G104" t="s">
        <v>262</v>
      </c>
      <c r="H104" s="186" t="s">
        <v>263</v>
      </c>
      <c r="I104" s="184" t="s">
        <v>264</v>
      </c>
      <c r="J104" s="184">
        <v>14600</v>
      </c>
      <c r="K104" s="14">
        <v>41814</v>
      </c>
      <c r="L104" s="14">
        <v>41818</v>
      </c>
    </row>
    <row r="105" spans="4:12" hidden="1" outlineLevel="1">
      <c r="D105" s="231" t="str">
        <f t="shared" si="2"/>
        <v>14-028   Cº EUROPA GIRLS    SKALIKA                     16700</v>
      </c>
      <c r="E105" s="231"/>
      <c r="F105" s="231"/>
      <c r="G105" t="s">
        <v>265</v>
      </c>
      <c r="H105" s="186" t="s">
        <v>266</v>
      </c>
      <c r="I105" s="184" t="s">
        <v>267</v>
      </c>
      <c r="J105" s="184">
        <v>16700</v>
      </c>
      <c r="K105" s="14">
        <v>41828</v>
      </c>
      <c r="L105" s="14">
        <v>41832</v>
      </c>
    </row>
    <row r="106" spans="4:12" hidden="1" outlineLevel="1">
      <c r="D106" s="231" t="str">
        <f t="shared" si="2"/>
        <v>14-029   Cº EUROPA POR EQUIPOS  ABSOLUTO FEMENINO    DINERS GC, LJUBJANA                     16000</v>
      </c>
      <c r="E106" s="231"/>
      <c r="F106" s="231"/>
      <c r="G106" t="s">
        <v>268</v>
      </c>
      <c r="H106" s="186" t="s">
        <v>269</v>
      </c>
      <c r="I106" s="184" t="s">
        <v>270</v>
      </c>
      <c r="J106" s="184">
        <v>16000</v>
      </c>
      <c r="K106" s="14">
        <v>41828</v>
      </c>
      <c r="L106" s="14">
        <v>41832</v>
      </c>
    </row>
    <row r="107" spans="4:12" hidden="1" outlineLevel="1">
      <c r="D107" s="231" t="str">
        <f t="shared" si="2"/>
        <v>14-030   Cº EUROPA INDIVIDUAL FEMENINO    ESTONINIAN GC                     15000</v>
      </c>
      <c r="E107" s="231"/>
      <c r="F107" s="231"/>
      <c r="G107" t="s">
        <v>271</v>
      </c>
      <c r="H107" s="186" t="s">
        <v>272</v>
      </c>
      <c r="I107" s="184" t="s">
        <v>273</v>
      </c>
      <c r="J107" s="184">
        <v>15000</v>
      </c>
      <c r="K107" s="14">
        <v>41843</v>
      </c>
      <c r="L107" s="14">
        <v>41846</v>
      </c>
    </row>
    <row r="108" spans="4:12" hidden="1" outlineLevel="1">
      <c r="D108" s="231" t="str">
        <f t="shared" si="2"/>
        <v>14-031   BRITISH GIRLS CHAMPIONSHIP    MASSEREENE GC                     12870</v>
      </c>
      <c r="E108" s="231"/>
      <c r="F108" s="231"/>
      <c r="G108" t="s">
        <v>274</v>
      </c>
      <c r="H108" s="186" t="s">
        <v>275</v>
      </c>
      <c r="I108" s="184" t="s">
        <v>276</v>
      </c>
      <c r="J108" s="184">
        <v>12870</v>
      </c>
      <c r="K108" s="14">
        <v>41862</v>
      </c>
      <c r="L108" s="14">
        <v>41866</v>
      </c>
    </row>
    <row r="109" spans="4:12" hidden="1" outlineLevel="1">
      <c r="D109" s="231" t="str">
        <f t="shared" si="2"/>
        <v>14-032   YOUTH OLYMPIC GAMES    NANJING                     3000</v>
      </c>
      <c r="E109" s="231"/>
      <c r="F109" s="231"/>
      <c r="G109" t="s">
        <v>277</v>
      </c>
      <c r="H109" s="186" t="s">
        <v>233</v>
      </c>
      <c r="I109" s="184" t="s">
        <v>234</v>
      </c>
      <c r="J109" s="184">
        <v>3000</v>
      </c>
      <c r="K109" s="14">
        <v>41870</v>
      </c>
      <c r="L109" s="14">
        <v>41872</v>
      </c>
    </row>
    <row r="110" spans="4:12" hidden="1" outlineLevel="1">
      <c r="D110" s="231" t="str">
        <f t="shared" si="2"/>
        <v>14-033   JUNIOR RYDER CUP    BLAIRGOWRE GC                     0</v>
      </c>
      <c r="E110" s="231"/>
      <c r="F110" s="231"/>
      <c r="G110" t="s">
        <v>278</v>
      </c>
      <c r="H110" s="186" t="s">
        <v>279</v>
      </c>
      <c r="I110" s="184" t="s">
        <v>280</v>
      </c>
      <c r="J110" s="13">
        <v>0</v>
      </c>
      <c r="K110" s="14">
        <v>41904</v>
      </c>
      <c r="L110" s="14">
        <v>41905</v>
      </c>
    </row>
    <row r="111" spans="4:12" hidden="1" outlineLevel="1">
      <c r="D111" s="231" t="str">
        <f t="shared" si="2"/>
        <v>14-034   Cº DEL MUNDO POR EQUIPOS FEMENINO    NAGARO                     19000</v>
      </c>
      <c r="E111" s="231"/>
      <c r="F111" s="231"/>
      <c r="G111" t="s">
        <v>281</v>
      </c>
      <c r="H111" s="186" t="s">
        <v>282</v>
      </c>
      <c r="I111" s="184" t="s">
        <v>283</v>
      </c>
      <c r="J111" s="184">
        <v>19000</v>
      </c>
      <c r="K111" s="14">
        <v>41885</v>
      </c>
      <c r="L111" s="14">
        <v>41888</v>
      </c>
    </row>
    <row r="112" spans="4:12" hidden="1" outlineLevel="1">
      <c r="D112" s="231" t="str">
        <f t="shared" si="2"/>
        <v>14-035   CONCENTRACIONES C.T.A.FEMENINO    CNG, MADRID                     49100</v>
      </c>
      <c r="E112" s="231"/>
      <c r="F112" s="231"/>
      <c r="G112" t="s">
        <v>284</v>
      </c>
      <c r="H112" s="186" t="s">
        <v>285</v>
      </c>
      <c r="I112" s="184" t="s">
        <v>243</v>
      </c>
      <c r="J112" s="184">
        <v>49100</v>
      </c>
      <c r="K112" s="14">
        <v>41640</v>
      </c>
      <c r="L112" s="14">
        <v>42004</v>
      </c>
    </row>
    <row r="113" spans="4:12" hidden="1" outlineLevel="1">
      <c r="D113" s="231" t="str">
        <f t="shared" si="2"/>
        <v>14-036   CONCENTRACIÓN EEUU CTAFEMNINO    SAN DIEGO                     10000</v>
      </c>
      <c r="E113" s="231"/>
      <c r="F113" s="231"/>
      <c r="G113" t="s">
        <v>286</v>
      </c>
      <c r="H113" s="186" t="s">
        <v>287</v>
      </c>
      <c r="I113" s="184" t="s">
        <v>288</v>
      </c>
      <c r="J113" s="184">
        <v>10000</v>
      </c>
      <c r="K113" s="14">
        <v>41640</v>
      </c>
      <c r="L113" s="14">
        <v>42004</v>
      </c>
    </row>
    <row r="114" spans="4:12" hidden="1" outlineLevel="1">
      <c r="D114" s="231" t="str">
        <f t="shared" si="2"/>
        <v>14-037   CONCENTRACIONES-CTA MASCULINO    CNG, MADRID                     38000</v>
      </c>
      <c r="E114" s="231"/>
      <c r="F114" s="231"/>
      <c r="G114" t="s">
        <v>289</v>
      </c>
      <c r="H114" s="186" t="s">
        <v>290</v>
      </c>
      <c r="I114" s="184" t="s">
        <v>243</v>
      </c>
      <c r="J114" s="184">
        <v>38000</v>
      </c>
      <c r="K114" s="14">
        <v>41640</v>
      </c>
      <c r="L114" s="14">
        <v>42004</v>
      </c>
    </row>
    <row r="115" spans="4:12" hidden="1" outlineLevel="1">
      <c r="D115" s="231" t="str">
        <f t="shared" si="2"/>
        <v>14-038   CONCENTRACIÓN-EEUU CTA.MASCULINO    SAN DIEGO                     5000</v>
      </c>
      <c r="E115" s="231"/>
      <c r="F115" s="231"/>
      <c r="G115" t="s">
        <v>291</v>
      </c>
      <c r="H115" s="186" t="s">
        <v>292</v>
      </c>
      <c r="I115" s="184" t="s">
        <v>288</v>
      </c>
      <c r="J115" s="184">
        <v>5000</v>
      </c>
      <c r="K115" s="14">
        <v>41699</v>
      </c>
      <c r="L115" s="14">
        <v>41708</v>
      </c>
    </row>
    <row r="116" spans="4:12" hidden="1" outlineLevel="1">
      <c r="D116" s="231" t="str">
        <f t="shared" si="2"/>
        <v>14-039   COPA DEL MUNDO FEMENINA PROFESIONAL    MISSION HILLS                     4000</v>
      </c>
      <c r="E116" s="231"/>
      <c r="F116" s="231"/>
      <c r="G116" t="s">
        <v>293</v>
      </c>
      <c r="H116" s="186" t="s">
        <v>294</v>
      </c>
      <c r="I116" s="184" t="s">
        <v>295</v>
      </c>
      <c r="J116" s="184">
        <v>4000</v>
      </c>
      <c r="K116" s="14">
        <v>41704</v>
      </c>
      <c r="L116" s="14">
        <v>41707</v>
      </c>
    </row>
    <row r="117" spans="4:12" hidden="1" outlineLevel="1">
      <c r="D117" s="231" t="str">
        <f t="shared" si="2"/>
        <v>14-040   PROGRAMA NEO PRO MASCULINO    A DETERMINAR                     135000</v>
      </c>
      <c r="E117" s="231"/>
      <c r="F117" s="231"/>
      <c r="G117" t="s">
        <v>296</v>
      </c>
      <c r="H117" s="186" t="s">
        <v>297</v>
      </c>
      <c r="I117" s="184" t="s">
        <v>84</v>
      </c>
      <c r="J117" s="184">
        <v>135000</v>
      </c>
      <c r="K117" s="14">
        <v>41640</v>
      </c>
      <c r="L117" s="14">
        <v>42004</v>
      </c>
    </row>
    <row r="118" spans="4:12" hidden="1" outlineLevel="1">
      <c r="D118" s="231" t="str">
        <f t="shared" si="2"/>
        <v>14-041   PROGRAMA NEO PRO FEMENINO    A DETERMINAR                     100000</v>
      </c>
      <c r="E118" s="231"/>
      <c r="F118" s="231"/>
      <c r="G118" t="s">
        <v>298</v>
      </c>
      <c r="H118" s="186" t="s">
        <v>299</v>
      </c>
      <c r="I118" s="184" t="s">
        <v>84</v>
      </c>
      <c r="J118" s="184">
        <v>100000</v>
      </c>
      <c r="K118" s="14">
        <v>41640</v>
      </c>
      <c r="L118" s="14">
        <v>42004</v>
      </c>
    </row>
    <row r="119" spans="4:12" hidden="1" outlineLevel="1">
      <c r="D119" s="231" t="str">
        <f t="shared" si="2"/>
        <v>14-043   MCGREGOR TROPHY. CTJ    RADCLIFFE ON TRENT                     6750</v>
      </c>
      <c r="E119" s="231"/>
      <c r="F119" s="231"/>
      <c r="G119" t="s">
        <v>300</v>
      </c>
      <c r="H119" s="186" t="s">
        <v>301</v>
      </c>
      <c r="I119" s="184" t="s">
        <v>302</v>
      </c>
      <c r="J119" s="184">
        <v>6750</v>
      </c>
      <c r="K119" s="14">
        <v>41835</v>
      </c>
      <c r="L119" s="14">
        <v>41837</v>
      </c>
    </row>
    <row r="120" spans="4:12" hidden="1" outlineLevel="1">
      <c r="D120" s="231" t="str">
        <f t="shared" si="2"/>
        <v>14-044   EUROPEAN YOUNG MASTERS    HAMBURGO                     8350</v>
      </c>
      <c r="E120" s="231"/>
      <c r="F120" s="231"/>
      <c r="G120" t="s">
        <v>303</v>
      </c>
      <c r="H120" s="186" t="s">
        <v>304</v>
      </c>
      <c r="I120" s="184" t="s">
        <v>305</v>
      </c>
      <c r="J120" s="184">
        <v>8350</v>
      </c>
      <c r="K120" s="14">
        <v>41844</v>
      </c>
      <c r="L120" s="14">
        <v>41846</v>
      </c>
    </row>
    <row r="121" spans="4:12" hidden="1" outlineLevel="1">
      <c r="D121" s="231" t="str">
        <f t="shared" si="2"/>
        <v>14-045   XVIII MATCH JUVENIL ESPAÑA-PORTUGAL    A CONFIRMAR                     6000</v>
      </c>
      <c r="E121" s="231"/>
      <c r="F121" s="231"/>
      <c r="G121" t="s">
        <v>306</v>
      </c>
      <c r="H121" s="186" t="s">
        <v>307</v>
      </c>
      <c r="I121" s="184" t="s">
        <v>308</v>
      </c>
      <c r="J121" s="184">
        <v>6000</v>
      </c>
      <c r="K121" s="14">
        <v>41852</v>
      </c>
      <c r="L121" s="14">
        <v>41853</v>
      </c>
    </row>
    <row r="122" spans="4:12" hidden="1" outlineLevel="1">
      <c r="D122" s="231" t="str">
        <f t="shared" si="2"/>
        <v>14-046   REID TROPHY-INT.INGLATERRA SUB-14    ENVILLE                     6750</v>
      </c>
      <c r="E122" s="231"/>
      <c r="F122" s="231"/>
      <c r="G122" t="s">
        <v>309</v>
      </c>
      <c r="H122" s="186" t="s">
        <v>310</v>
      </c>
      <c r="I122" s="184" t="s">
        <v>311</v>
      </c>
      <c r="J122" s="184">
        <v>6750</v>
      </c>
      <c r="K122" s="14">
        <v>41856</v>
      </c>
      <c r="L122" s="14">
        <v>41858</v>
      </c>
    </row>
    <row r="123" spans="4:12" hidden="1" outlineLevel="1">
      <c r="D123" s="231" t="str">
        <f t="shared" si="2"/>
        <v>14-047   XI MATCH JUV.  INGLATERRA-ESPAÑA (SUB16)    HESWALL                     3750</v>
      </c>
      <c r="E123" s="231"/>
      <c r="F123" s="231"/>
      <c r="G123" t="s">
        <v>312</v>
      </c>
      <c r="H123" s="186" t="s">
        <v>313</v>
      </c>
      <c r="I123" s="184" t="s">
        <v>314</v>
      </c>
      <c r="J123" s="184">
        <v>3750</v>
      </c>
      <c r="K123" s="14">
        <v>41870</v>
      </c>
      <c r="L123" s="14">
        <v>41870</v>
      </c>
    </row>
    <row r="124" spans="4:12" hidden="1" outlineLevel="1">
      <c r="D124" s="231" t="str">
        <f t="shared" si="2"/>
        <v>14-048   UNDER 16 OPEN STROKE PLAY CHAMP.    HESWALL                     6000</v>
      </c>
      <c r="E124" s="231"/>
      <c r="F124" s="231"/>
      <c r="G124" t="s">
        <v>315</v>
      </c>
      <c r="H124" s="186" t="s">
        <v>316</v>
      </c>
      <c r="I124" s="184" t="s">
        <v>314</v>
      </c>
      <c r="J124" s="184">
        <v>6000</v>
      </c>
      <c r="K124" s="14">
        <v>41871</v>
      </c>
      <c r="L124" s="14">
        <v>41872</v>
      </c>
    </row>
    <row r="125" spans="4:12" hidden="1" outlineLevel="1">
      <c r="D125" s="231" t="str">
        <f t="shared" si="2"/>
        <v>14-049   LACOSTE 4 NACIONES (SUB 21) CTJ    PERALADA                     18000</v>
      </c>
      <c r="E125" s="231"/>
      <c r="F125" s="231"/>
      <c r="G125" t="s">
        <v>317</v>
      </c>
      <c r="H125" s="186" t="s">
        <v>318</v>
      </c>
      <c r="I125" s="184" t="s">
        <v>319</v>
      </c>
      <c r="J125" s="184">
        <v>18000</v>
      </c>
      <c r="K125" s="14">
        <v>41906</v>
      </c>
      <c r="L125" s="14">
        <v>41907</v>
      </c>
    </row>
    <row r="126" spans="4:12" hidden="1" outlineLevel="1">
      <c r="D126" s="231" t="str">
        <f t="shared" si="2"/>
        <v>14-050   EVIAN MASTERS JUNIORS CUP    EVIAN                     3000</v>
      </c>
      <c r="E126" s="231"/>
      <c r="F126" s="231"/>
      <c r="G126" t="s">
        <v>320</v>
      </c>
      <c r="H126" s="186" t="s">
        <v>321</v>
      </c>
      <c r="I126" s="184" t="s">
        <v>322</v>
      </c>
      <c r="J126" s="184">
        <v>3000</v>
      </c>
      <c r="K126" s="14">
        <v>41898</v>
      </c>
      <c r="L126" s="14">
        <v>41899</v>
      </c>
    </row>
    <row r="127" spans="4:12" hidden="1" outlineLevel="1">
      <c r="D127" s="231" t="str">
        <f t="shared" si="2"/>
        <v>14-051   XIX MATCH JUVENIL FRANCIA-ESPAÑA    A CONFIRMAR                     10000</v>
      </c>
      <c r="E127" s="231"/>
      <c r="F127" s="231"/>
      <c r="G127" t="s">
        <v>323</v>
      </c>
      <c r="H127" s="185" t="s">
        <v>324</v>
      </c>
      <c r="I127" s="184" t="s">
        <v>308</v>
      </c>
      <c r="J127" s="184">
        <v>10000</v>
      </c>
      <c r="K127" s="14">
        <v>41945</v>
      </c>
      <c r="L127" s="14">
        <v>41946</v>
      </c>
    </row>
    <row r="128" spans="4:12" hidden="1" outlineLevel="1">
      <c r="D128" s="231" t="str">
        <f t="shared" si="2"/>
        <v>14-052   USPGA QS    USA                     5000</v>
      </c>
      <c r="E128" s="231"/>
      <c r="F128" s="231"/>
      <c r="G128" t="s">
        <v>325</v>
      </c>
      <c r="H128" s="186" t="s">
        <v>136</v>
      </c>
      <c r="I128" s="184" t="s">
        <v>186</v>
      </c>
      <c r="J128" s="184">
        <v>5000</v>
      </c>
      <c r="K128" s="14">
        <v>41974</v>
      </c>
      <c r="L128" s="14">
        <v>41977</v>
      </c>
    </row>
    <row r="129" spans="4:12" hidden="1" outlineLevel="1">
      <c r="D129" s="231" t="str">
        <f t="shared" si="2"/>
        <v>14-053   EPGA QS    PGA CATALUÑA                     16000</v>
      </c>
      <c r="E129" s="231"/>
      <c r="F129" s="231"/>
      <c r="G129" t="s">
        <v>326</v>
      </c>
      <c r="H129" s="186" t="s">
        <v>77</v>
      </c>
      <c r="I129" s="184" t="s">
        <v>327</v>
      </c>
      <c r="J129" s="184">
        <v>16000</v>
      </c>
      <c r="K129" s="14">
        <v>41988</v>
      </c>
      <c r="L129" s="14">
        <v>41991</v>
      </c>
    </row>
    <row r="130" spans="4:12" hidden="1" outlineLevel="1">
      <c r="D130" s="231" t="str">
        <f t="shared" si="2"/>
        <v>14-054   LPGA QS    USA                     10000</v>
      </c>
      <c r="E130" s="231"/>
      <c r="F130" s="231"/>
      <c r="G130" t="s">
        <v>328</v>
      </c>
      <c r="H130" s="186" t="s">
        <v>78</v>
      </c>
      <c r="I130" s="184" t="s">
        <v>186</v>
      </c>
      <c r="J130" s="184">
        <v>10000</v>
      </c>
      <c r="K130" s="14">
        <v>41969</v>
      </c>
      <c r="L130" s="14">
        <v>41973</v>
      </c>
    </row>
    <row r="131" spans="4:12" hidden="1" outlineLevel="1">
      <c r="D131" s="231" t="str">
        <f t="shared" si="2"/>
        <v>14-055   LET QS    MARRUECOS                     2700</v>
      </c>
      <c r="E131" s="231"/>
      <c r="F131" s="231"/>
      <c r="G131" t="s">
        <v>329</v>
      </c>
      <c r="H131" s="186" t="s">
        <v>79</v>
      </c>
      <c r="I131" s="184" t="s">
        <v>330</v>
      </c>
      <c r="J131" s="184">
        <v>2700</v>
      </c>
      <c r="K131" s="14">
        <v>41974</v>
      </c>
      <c r="L131" s="14">
        <v>41977</v>
      </c>
    </row>
    <row r="132" spans="4:12" hidden="1" outlineLevel="1">
      <c r="D132" s="231" t="str">
        <f t="shared" si="2"/>
        <v>14-400   COPA ANDALUCÍA    GUADALMINA C.G.                     5000</v>
      </c>
      <c r="E132" s="231"/>
      <c r="F132" s="231"/>
      <c r="G132" t="s">
        <v>331</v>
      </c>
      <c r="H132" s="186" t="s">
        <v>150</v>
      </c>
      <c r="I132" s="184" t="s">
        <v>332</v>
      </c>
      <c r="J132" s="184">
        <v>5000</v>
      </c>
      <c r="K132" s="14">
        <v>41648</v>
      </c>
      <c r="L132" s="14">
        <v>41651</v>
      </c>
    </row>
    <row r="133" spans="4:12" hidden="1" outlineLevel="1">
      <c r="D133" s="231" t="str">
        <f t="shared" si="2"/>
        <v>14-401   COPA BALEARES    SON ANTEM                     5000</v>
      </c>
      <c r="E133" s="231"/>
      <c r="F133" s="231"/>
      <c r="G133" t="s">
        <v>333</v>
      </c>
      <c r="H133" s="186" t="s">
        <v>147</v>
      </c>
      <c r="I133" s="184" t="s">
        <v>334</v>
      </c>
      <c r="J133" s="184">
        <v>5000</v>
      </c>
      <c r="K133" s="14">
        <v>41676</v>
      </c>
      <c r="L133" s="14">
        <v>41679</v>
      </c>
    </row>
    <row r="134" spans="4:12" hidden="1" outlineLevel="1">
      <c r="D134" s="231" t="str">
        <f t="shared" si="2"/>
        <v>14-402   Cº MADRID ABSOLUTO MASCULINO    LA MORALEJA 2                     4000</v>
      </c>
      <c r="E134" s="231"/>
      <c r="F134" s="231"/>
      <c r="G134" t="s">
        <v>335</v>
      </c>
      <c r="H134" s="186" t="s">
        <v>336</v>
      </c>
      <c r="I134" s="184" t="s">
        <v>337</v>
      </c>
      <c r="J134" s="184">
        <v>4000</v>
      </c>
      <c r="K134" s="14">
        <v>41733</v>
      </c>
      <c r="L134" s="14">
        <v>41735</v>
      </c>
    </row>
    <row r="135" spans="4:12" hidden="1" outlineLevel="1">
      <c r="D135" s="231" t="str">
        <f t="shared" si="2"/>
        <v>14-403   Cº ESPAÑA SUB 18 MASCULINO    ESCORPIÓN                     4000</v>
      </c>
      <c r="E135" s="231"/>
      <c r="F135" s="231"/>
      <c r="G135" t="s">
        <v>338</v>
      </c>
      <c r="H135" s="186" t="s">
        <v>339</v>
      </c>
      <c r="I135" s="184" t="s">
        <v>340</v>
      </c>
      <c r="J135" s="184">
        <v>4000</v>
      </c>
      <c r="K135" s="14">
        <v>41742</v>
      </c>
      <c r="L135" s="14">
        <v>41745</v>
      </c>
    </row>
    <row r="136" spans="4:12" hidden="1" outlineLevel="1">
      <c r="D136" s="231" t="str">
        <f t="shared" si="2"/>
        <v>14-404   Cº BARCELONA MASCULINO    EL PRAT                     6000</v>
      </c>
      <c r="E136" s="231"/>
      <c r="F136" s="231"/>
      <c r="G136" t="s">
        <v>341</v>
      </c>
      <c r="H136" s="186" t="s">
        <v>342</v>
      </c>
      <c r="I136" s="184" t="s">
        <v>343</v>
      </c>
      <c r="J136" s="184">
        <v>6000</v>
      </c>
      <c r="K136" s="14">
        <v>41774</v>
      </c>
      <c r="L136" s="14">
        <v>41777</v>
      </c>
    </row>
    <row r="137" spans="4:12" hidden="1" outlineLevel="1">
      <c r="D137" s="231" t="str">
        <f t="shared" si="2"/>
        <v>14-405   Cº ESPAÑA MASCULINO 3ª CATEGORIA    VILLA MAYOR                     0</v>
      </c>
      <c r="E137" s="231"/>
      <c r="F137" s="231"/>
      <c r="G137" t="s">
        <v>344</v>
      </c>
      <c r="H137" s="186" t="s">
        <v>345</v>
      </c>
      <c r="I137" s="184" t="s">
        <v>346</v>
      </c>
      <c r="J137" s="13">
        <v>0</v>
      </c>
      <c r="K137" s="14">
        <v>41789</v>
      </c>
      <c r="L137" s="14">
        <v>41791</v>
      </c>
    </row>
    <row r="138" spans="4:12" hidden="1" outlineLevel="1">
      <c r="D138" s="231" t="str">
        <f t="shared" si="2"/>
        <v>14-406   Cº ESPAÑA MASCULINO 4ª CATEGORIA    LA CALA                     0</v>
      </c>
      <c r="E138" s="231"/>
      <c r="F138" s="231"/>
      <c r="G138" t="s">
        <v>347</v>
      </c>
      <c r="H138" s="186" t="s">
        <v>348</v>
      </c>
      <c r="I138" s="184" t="s">
        <v>349</v>
      </c>
      <c r="J138" s="13">
        <v>0</v>
      </c>
      <c r="K138" s="14">
        <v>41796</v>
      </c>
      <c r="L138" s="14">
        <v>41798</v>
      </c>
    </row>
    <row r="139" spans="4:12" hidden="1" outlineLevel="1">
      <c r="D139" s="231" t="str">
        <f t="shared" si="2"/>
        <v>14-407   Cº ESPAÑA MAYORES 35 AÑOS    PULA GOLF                     0</v>
      </c>
      <c r="E139" s="231"/>
      <c r="F139" s="231"/>
      <c r="G139" t="s">
        <v>350</v>
      </c>
      <c r="H139" s="186" t="s">
        <v>351</v>
      </c>
      <c r="I139" s="184" t="s">
        <v>352</v>
      </c>
      <c r="J139" s="13">
        <v>0</v>
      </c>
      <c r="K139" s="14">
        <v>41810</v>
      </c>
      <c r="L139" s="14">
        <v>41812</v>
      </c>
    </row>
    <row r="140" spans="4:12" hidden="1" outlineLevel="1">
      <c r="D140" s="231" t="str">
        <f t="shared" si="2"/>
        <v>14-408   Cº ESPAÑA DOBLES MASCULINO    RCG LAS PALMAS                     0</v>
      </c>
      <c r="E140" s="231"/>
      <c r="F140" s="231"/>
      <c r="G140" t="s">
        <v>353</v>
      </c>
      <c r="H140" s="186" t="s">
        <v>354</v>
      </c>
      <c r="I140" s="184" t="s">
        <v>355</v>
      </c>
      <c r="J140" s="13">
        <v>0</v>
      </c>
      <c r="K140" s="14">
        <v>41840</v>
      </c>
      <c r="L140" s="14">
        <v>41842</v>
      </c>
    </row>
    <row r="141" spans="4:12" hidden="1" outlineLevel="1">
      <c r="D141" s="231" t="str">
        <f t="shared" si="2"/>
        <v>14-409   Cº ESPAÑA INDIVIDUAL MASCULINO    RCG LAS PALMAS                     12000</v>
      </c>
      <c r="E141" s="231"/>
      <c r="F141" s="231"/>
      <c r="G141" t="s">
        <v>356</v>
      </c>
      <c r="H141" s="186" t="s">
        <v>357</v>
      </c>
      <c r="I141" s="184" t="s">
        <v>355</v>
      </c>
      <c r="J141" s="184">
        <v>12000</v>
      </c>
      <c r="K141" s="14">
        <v>41844</v>
      </c>
      <c r="L141" s="14">
        <v>41847</v>
      </c>
    </row>
    <row r="142" spans="4:12" hidden="1" outlineLevel="1">
      <c r="D142" s="231" t="str">
        <f t="shared" si="2"/>
        <v>14-410   Cº ESPAÑA MASCULINO 2ª CATEGORIA    MEIS                     0</v>
      </c>
      <c r="E142" s="231"/>
      <c r="F142" s="231"/>
      <c r="G142" t="s">
        <v>358</v>
      </c>
      <c r="H142" s="186" t="s">
        <v>359</v>
      </c>
      <c r="I142" s="184" t="s">
        <v>360</v>
      </c>
      <c r="J142" s="13">
        <v>0</v>
      </c>
      <c r="K142" s="14">
        <v>41887</v>
      </c>
      <c r="L142" s="14">
        <v>41889</v>
      </c>
    </row>
    <row r="143" spans="4:12" hidden="1" outlineLevel="1">
      <c r="D143" s="231" t="str">
        <f t="shared" ref="D143:D206" si="3">CONCATENATE(G143,"   ",H143,"    ",I143,"                     ",J143)</f>
        <v>14-411   C.T.A.MASCULINO-ORGANIZACIÓN    España                     33400</v>
      </c>
      <c r="E143" s="231"/>
      <c r="F143" s="231"/>
      <c r="G143" t="s">
        <v>361</v>
      </c>
      <c r="H143" s="186" t="s">
        <v>362</v>
      </c>
      <c r="I143" s="184" t="s">
        <v>363</v>
      </c>
      <c r="J143" s="184">
        <v>33400</v>
      </c>
      <c r="K143" s="14">
        <v>41640</v>
      </c>
      <c r="L143" s="14">
        <v>42004</v>
      </c>
    </row>
    <row r="144" spans="4:12" hidden="1" outlineLevel="1">
      <c r="D144" s="231" t="str">
        <f t="shared" si="3"/>
        <v>14-412   Cº ESPAÑA INTERCLUBES MASCULINO    BASOZABAL                     0</v>
      </c>
      <c r="E144" s="231"/>
      <c r="F144" s="231"/>
      <c r="G144" t="s">
        <v>364</v>
      </c>
      <c r="H144" s="186" t="s">
        <v>365</v>
      </c>
      <c r="I144" s="184" t="s">
        <v>366</v>
      </c>
      <c r="J144" s="13">
        <v>0</v>
      </c>
      <c r="K144" s="14">
        <v>41907</v>
      </c>
      <c r="L144" s="14">
        <v>41910</v>
      </c>
    </row>
    <row r="145" spans="4:12" hidden="1" outlineLevel="1">
      <c r="D145" s="231" t="str">
        <f t="shared" si="3"/>
        <v>14-413   INTERAUTONÓMICO SUB 25 MASC. 1ª DIV.    LA MARQUESA                     42000</v>
      </c>
      <c r="E145" s="231"/>
      <c r="F145" s="231"/>
      <c r="G145" t="s">
        <v>367</v>
      </c>
      <c r="H145" s="186" t="s">
        <v>368</v>
      </c>
      <c r="I145" s="184" t="s">
        <v>369</v>
      </c>
      <c r="J145" s="184">
        <v>42000</v>
      </c>
      <c r="K145" s="14">
        <v>41913</v>
      </c>
      <c r="L145" s="14">
        <v>41916</v>
      </c>
    </row>
    <row r="146" spans="4:12" hidden="1" outlineLevel="1">
      <c r="D146" s="231" t="str">
        <f t="shared" si="3"/>
        <v>14-414   INTERAUTONÓMICO SUB 25 MASC. 2ª DIV.    LOS LAGOS                     25000</v>
      </c>
      <c r="E146" s="231"/>
      <c r="F146" s="231"/>
      <c r="G146" t="s">
        <v>370</v>
      </c>
      <c r="H146" s="186" t="s">
        <v>371</v>
      </c>
      <c r="I146" s="184" t="s">
        <v>372</v>
      </c>
      <c r="J146" s="184">
        <v>25000</v>
      </c>
      <c r="K146" s="14">
        <v>41914</v>
      </c>
      <c r="L146" s="14">
        <v>41917</v>
      </c>
    </row>
    <row r="147" spans="4:12" hidden="1" outlineLevel="1">
      <c r="D147" s="231" t="str">
        <f t="shared" si="3"/>
        <v>14-415   Cº ESPAÑA DOBLES MIXTO    LA PEÑAZA                     0</v>
      </c>
      <c r="E147" s="231"/>
      <c r="F147" s="231"/>
      <c r="G147" t="s">
        <v>373</v>
      </c>
      <c r="H147" s="186" t="s">
        <v>374</v>
      </c>
      <c r="I147" s="184" t="s">
        <v>375</v>
      </c>
      <c r="J147" s="13">
        <v>0</v>
      </c>
      <c r="K147" s="14">
        <v>41930</v>
      </c>
      <c r="L147" s="14">
        <v>41931</v>
      </c>
    </row>
    <row r="148" spans="4:12" hidden="1" outlineLevel="1">
      <c r="D148" s="231" t="str">
        <f t="shared" si="3"/>
        <v>14-416   COPA EUROPA DE CLUBES    PRAVETS                     4200</v>
      </c>
      <c r="E148" s="231"/>
      <c r="F148" s="231"/>
      <c r="G148" t="s">
        <v>376</v>
      </c>
      <c r="H148" s="186" t="s">
        <v>377</v>
      </c>
      <c r="I148" s="184" t="s">
        <v>378</v>
      </c>
      <c r="J148" s="184">
        <v>4200</v>
      </c>
      <c r="K148" s="14">
        <v>41935</v>
      </c>
      <c r="L148" s="14">
        <v>41937</v>
      </c>
    </row>
    <row r="149" spans="4:12" hidden="1" outlineLevel="1">
      <c r="D149" s="231" t="str">
        <f t="shared" si="3"/>
        <v>14-417   COPA NACIONAL PUERTA HIERRO    LA CAÑADA                     5000</v>
      </c>
      <c r="E149" s="231"/>
      <c r="F149" s="231"/>
      <c r="G149" t="s">
        <v>379</v>
      </c>
      <c r="H149" s="186" t="s">
        <v>380</v>
      </c>
      <c r="I149" s="184" t="s">
        <v>381</v>
      </c>
      <c r="J149" s="184">
        <v>5000</v>
      </c>
      <c r="K149" s="14">
        <v>41970</v>
      </c>
      <c r="L149" s="14">
        <v>41973</v>
      </c>
    </row>
    <row r="150" spans="4:12" hidden="1" outlineLevel="1">
      <c r="D150" s="231" t="str">
        <f t="shared" si="3"/>
        <v>14-418   TROFEO VISA    A DETERMINAR                     8100</v>
      </c>
      <c r="E150" s="231"/>
      <c r="F150" s="231"/>
      <c r="G150" t="s">
        <v>382</v>
      </c>
      <c r="H150" s="186" t="s">
        <v>383</v>
      </c>
      <c r="I150" s="184" t="s">
        <v>84</v>
      </c>
      <c r="J150" s="184">
        <v>8100</v>
      </c>
      <c r="K150" s="14">
        <v>41783</v>
      </c>
      <c r="L150" s="14">
        <v>41783</v>
      </c>
    </row>
    <row r="151" spans="4:12" hidden="1" outlineLevel="1">
      <c r="D151" s="231" t="str">
        <f t="shared" si="3"/>
        <v>14-419   ARBITRAJES    España                     280000</v>
      </c>
      <c r="E151" s="231"/>
      <c r="F151" s="231"/>
      <c r="G151" t="s">
        <v>384</v>
      </c>
      <c r="H151" s="186" t="s">
        <v>385</v>
      </c>
      <c r="I151" s="184" t="s">
        <v>363</v>
      </c>
      <c r="J151" s="184">
        <v>280000</v>
      </c>
      <c r="K151" s="14">
        <v>41640</v>
      </c>
      <c r="L151" s="14">
        <v>42004</v>
      </c>
    </row>
    <row r="152" spans="4:12" hidden="1" outlineLevel="1">
      <c r="D152" s="231" t="str">
        <f t="shared" si="3"/>
        <v>14-420   VALORACIÓN DE CAMPOS-SLOPE SYSTEM    ESPAÑA                     81000</v>
      </c>
      <c r="E152" s="231"/>
      <c r="F152" s="231"/>
      <c r="G152" t="s">
        <v>386</v>
      </c>
      <c r="H152" s="186" t="s">
        <v>387</v>
      </c>
      <c r="I152" s="184" t="s">
        <v>388</v>
      </c>
      <c r="J152" s="184">
        <v>81000</v>
      </c>
      <c r="K152" s="14">
        <v>41640</v>
      </c>
      <c r="L152" s="14">
        <v>42004</v>
      </c>
    </row>
    <row r="153" spans="4:12" hidden="1" outlineLevel="1">
      <c r="D153" s="231" t="str">
        <f t="shared" si="3"/>
        <v>14-421   Cº ESPAÑA FEMENINO P&amp;P    GREEN LIFE, MÁLAGA                     4000</v>
      </c>
      <c r="E153" s="231"/>
      <c r="F153" s="231"/>
      <c r="G153" t="s">
        <v>389</v>
      </c>
      <c r="H153" s="186" t="s">
        <v>390</v>
      </c>
      <c r="I153" s="184" t="s">
        <v>391</v>
      </c>
      <c r="J153" s="184">
        <v>4000</v>
      </c>
      <c r="K153" s="14">
        <v>41720</v>
      </c>
      <c r="L153" s="14">
        <v>41721</v>
      </c>
    </row>
    <row r="154" spans="4:12" hidden="1" outlineLevel="1">
      <c r="D154" s="231" t="str">
        <f t="shared" si="3"/>
        <v>14-422   Cº INTERCLUBS P&amp;P    OYAMBRE GOLF, SANTANDER                     3000</v>
      </c>
      <c r="E154" s="231"/>
      <c r="F154" s="231"/>
      <c r="G154" t="s">
        <v>392</v>
      </c>
      <c r="H154" s="186" t="s">
        <v>393</v>
      </c>
      <c r="I154" s="184" t="s">
        <v>394</v>
      </c>
      <c r="J154" s="184">
        <v>3000</v>
      </c>
      <c r="K154" s="14">
        <v>41734</v>
      </c>
      <c r="L154" s="14">
        <v>41735</v>
      </c>
    </row>
    <row r="155" spans="4:12" hidden="1" outlineLevel="1">
      <c r="D155" s="231" t="str">
        <f t="shared" si="3"/>
        <v>14-423   MATCH PORTUGAL-ESPAÑA P&amp;P    COIMBRA                     5000</v>
      </c>
      <c r="E155" s="231"/>
      <c r="F155" s="231"/>
      <c r="G155" t="s">
        <v>395</v>
      </c>
      <c r="H155" s="186" t="s">
        <v>396</v>
      </c>
      <c r="I155" s="184" t="s">
        <v>397</v>
      </c>
      <c r="J155" s="184">
        <v>5000</v>
      </c>
      <c r="K155" s="14">
        <v>41762</v>
      </c>
      <c r="L155" s="14">
        <v>41763</v>
      </c>
    </row>
    <row r="156" spans="4:12" hidden="1" outlineLevel="1">
      <c r="D156" s="231" t="str">
        <f t="shared" si="3"/>
        <v>14-424   Cº MASCULINO ESPAÑA P&amp;P    GOLF PANORÁMICA                     5000</v>
      </c>
      <c r="E156" s="231"/>
      <c r="F156" s="231"/>
      <c r="G156" t="s">
        <v>398</v>
      </c>
      <c r="H156" s="186" t="s">
        <v>399</v>
      </c>
      <c r="I156" s="184" t="s">
        <v>400</v>
      </c>
      <c r="J156" s="184">
        <v>5000</v>
      </c>
      <c r="K156" s="14">
        <v>41797</v>
      </c>
      <c r="L156" s="14">
        <v>41798</v>
      </c>
    </row>
    <row r="157" spans="4:12" hidden="1" outlineLevel="1">
      <c r="D157" s="231" t="str">
        <f t="shared" si="3"/>
        <v>14-425   Cº ESPAÑA MAYORES 35 AÑOS P&amp;P    RIO CABE GOLF, LUGO                     3000</v>
      </c>
      <c r="E157" s="231"/>
      <c r="F157" s="231"/>
      <c r="G157" t="s">
        <v>401</v>
      </c>
      <c r="H157" s="186" t="s">
        <v>402</v>
      </c>
      <c r="I157" s="184" t="s">
        <v>403</v>
      </c>
      <c r="J157" s="184">
        <v>3000</v>
      </c>
      <c r="K157" s="14">
        <v>41818</v>
      </c>
      <c r="L157" s="14">
        <v>41819</v>
      </c>
    </row>
    <row r="158" spans="4:12" hidden="1" outlineLevel="1">
      <c r="D158" s="231" t="str">
        <f t="shared" si="3"/>
        <v>14-426   Cº ESPAÑA SUB-16 P&amp;P    BIL-BIL GOLF Y BENALMÁDENA, MÁ                     7000</v>
      </c>
      <c r="E158" s="231"/>
      <c r="F158" s="231"/>
      <c r="G158" t="s">
        <v>404</v>
      </c>
      <c r="H158" s="186" t="s">
        <v>405</v>
      </c>
      <c r="I158" s="184" t="s">
        <v>406</v>
      </c>
      <c r="J158" s="184">
        <v>7000</v>
      </c>
      <c r="K158" s="14">
        <v>41881</v>
      </c>
      <c r="L158" s="14">
        <v>41882</v>
      </c>
    </row>
    <row r="159" spans="4:12" hidden="1" outlineLevel="1">
      <c r="D159" s="231" t="str">
        <f t="shared" si="3"/>
        <v>14-427   Cº ESPAÑA DOBLES DE P&amp;P    DEVA GOLF                     2500</v>
      </c>
      <c r="E159" s="231"/>
      <c r="F159" s="231"/>
      <c r="G159" t="s">
        <v>407</v>
      </c>
      <c r="H159" s="186" t="s">
        <v>408</v>
      </c>
      <c r="I159" s="184" t="s">
        <v>409</v>
      </c>
      <c r="J159" s="184">
        <v>2500</v>
      </c>
      <c r="K159" s="14">
        <v>41895</v>
      </c>
      <c r="L159" s="14">
        <v>41896</v>
      </c>
    </row>
    <row r="160" spans="4:12" hidden="1" outlineLevel="1">
      <c r="D160" s="231" t="str">
        <f t="shared" si="3"/>
        <v>14-428   Cº INTERAUTONÓMICO P&amp;P    LA CARTUJA, SEVILLA                     22000</v>
      </c>
      <c r="E160" s="231"/>
      <c r="F160" s="231"/>
      <c r="G160" t="s">
        <v>410</v>
      </c>
      <c r="H160" s="186" t="s">
        <v>411</v>
      </c>
      <c r="I160" s="184" t="s">
        <v>412</v>
      </c>
      <c r="J160" s="184">
        <v>22000</v>
      </c>
      <c r="K160" s="14">
        <v>41930</v>
      </c>
      <c r="L160" s="14">
        <v>41931</v>
      </c>
    </row>
    <row r="161" spans="4:12" hidden="1" outlineLevel="1">
      <c r="D161" s="231" t="str">
        <f t="shared" si="3"/>
        <v>14-429   1º PUNTUABLE NACIONAL DE P&amp;P    LAS PALMAS G.C.                     1250</v>
      </c>
      <c r="E161" s="231"/>
      <c r="F161" s="231"/>
      <c r="G161" t="s">
        <v>413</v>
      </c>
      <c r="H161" s="186" t="s">
        <v>414</v>
      </c>
      <c r="I161" s="184" t="s">
        <v>415</v>
      </c>
      <c r="J161" s="184">
        <v>1250</v>
      </c>
      <c r="K161" s="14">
        <v>41706</v>
      </c>
      <c r="L161" s="14">
        <v>41707</v>
      </c>
    </row>
    <row r="162" spans="4:12" hidden="1" outlineLevel="1">
      <c r="D162" s="231" t="str">
        <f t="shared" si="3"/>
        <v>14-430   2º PUNTUABLE NACIONAL DE P&amp;P    ZARAGOZA                     1250</v>
      </c>
      <c r="E162" s="231"/>
      <c r="F162" s="231"/>
      <c r="G162" t="s">
        <v>416</v>
      </c>
      <c r="H162" s="186" t="s">
        <v>417</v>
      </c>
      <c r="I162" s="184" t="s">
        <v>418</v>
      </c>
      <c r="J162" s="184">
        <v>1250</v>
      </c>
      <c r="K162" s="14">
        <v>41755</v>
      </c>
      <c r="L162" s="14">
        <v>41756</v>
      </c>
    </row>
    <row r="163" spans="4:12" hidden="1" outlineLevel="1">
      <c r="D163" s="231" t="str">
        <f t="shared" si="3"/>
        <v>14-431   3º PUNTUABLE NACIONAL DE P&amp;P    PONTEVEDRA                     1250</v>
      </c>
      <c r="E163" s="231"/>
      <c r="F163" s="231"/>
      <c r="G163" t="s">
        <v>419</v>
      </c>
      <c r="H163" s="186" t="s">
        <v>420</v>
      </c>
      <c r="I163" s="184" t="s">
        <v>421</v>
      </c>
      <c r="J163" s="184">
        <v>1250</v>
      </c>
      <c r="K163" s="14">
        <v>41783</v>
      </c>
      <c r="L163" s="14">
        <v>41784</v>
      </c>
    </row>
    <row r="164" spans="4:12" hidden="1" outlineLevel="1">
      <c r="D164" s="231" t="str">
        <f t="shared" si="3"/>
        <v>14-432   4º PUNTUABLE NACIONAL P&amp;P    GREEN PADDOCK, MADRID                     1250</v>
      </c>
      <c r="E164" s="231"/>
      <c r="F164" s="231"/>
      <c r="G164" t="s">
        <v>422</v>
      </c>
      <c r="H164" s="186" t="s">
        <v>423</v>
      </c>
      <c r="I164" s="184" t="s">
        <v>424</v>
      </c>
      <c r="J164" s="184">
        <v>1250</v>
      </c>
      <c r="K164" s="14">
        <v>41916</v>
      </c>
      <c r="L164" s="14">
        <v>41917</v>
      </c>
    </row>
    <row r="165" spans="4:12" hidden="1" outlineLevel="1">
      <c r="D165" s="231" t="str">
        <f t="shared" si="3"/>
        <v>14-433   GOLF ADAPTADO    ESPAÑA                     145200</v>
      </c>
      <c r="E165" s="231"/>
      <c r="F165" s="231"/>
      <c r="G165" t="s">
        <v>425</v>
      </c>
      <c r="H165" s="186" t="s">
        <v>426</v>
      </c>
      <c r="I165" s="184" t="s">
        <v>388</v>
      </c>
      <c r="J165" s="184">
        <v>145200</v>
      </c>
      <c r="K165" s="14">
        <v>41640</v>
      </c>
      <c r="L165" s="14">
        <v>42004</v>
      </c>
    </row>
    <row r="166" spans="4:12" hidden="1" outlineLevel="1">
      <c r="D166" s="231" t="str">
        <f t="shared" si="3"/>
        <v>14-434   Cº EUROPA P&amp;P    ELCHE                     8000</v>
      </c>
      <c r="E166" s="231"/>
      <c r="F166" s="231"/>
      <c r="G166" t="s">
        <v>427</v>
      </c>
      <c r="H166" s="186" t="s">
        <v>428</v>
      </c>
      <c r="I166" s="184" t="s">
        <v>429</v>
      </c>
      <c r="J166" s="184">
        <v>8000</v>
      </c>
      <c r="K166" s="14">
        <v>41902</v>
      </c>
      <c r="L166" s="14">
        <v>41903</v>
      </c>
    </row>
    <row r="167" spans="4:12" hidden="1" outlineLevel="1">
      <c r="D167" s="231" t="str">
        <f t="shared" si="3"/>
        <v>14-435   Cº INTERNATIONAL STROKE PLAY P&amp;P    RIOM GOLF                     5000</v>
      </c>
      <c r="E167" s="231"/>
      <c r="F167" s="231"/>
      <c r="G167" t="s">
        <v>430</v>
      </c>
      <c r="H167" s="186" t="s">
        <v>431</v>
      </c>
      <c r="I167" s="184" t="s">
        <v>432</v>
      </c>
      <c r="J167" s="184">
        <v>5000</v>
      </c>
      <c r="K167" s="14">
        <v>41811</v>
      </c>
      <c r="L167" s="14">
        <v>41812</v>
      </c>
    </row>
    <row r="168" spans="4:12" hidden="1" outlineLevel="1">
      <c r="D168" s="231" t="str">
        <f t="shared" si="3"/>
        <v>14-436   Cº EUROPA CLUBES P&amp;P    CLUB RILHADE                     3000</v>
      </c>
      <c r="E168" s="231"/>
      <c r="F168" s="231"/>
      <c r="G168" t="s">
        <v>433</v>
      </c>
      <c r="H168" s="186" t="s">
        <v>434</v>
      </c>
      <c r="I168" s="184" t="s">
        <v>435</v>
      </c>
      <c r="J168" s="184">
        <v>3000</v>
      </c>
      <c r="K168" s="14">
        <v>41951</v>
      </c>
      <c r="L168" s="14">
        <v>41952</v>
      </c>
    </row>
    <row r="169" spans="4:12" hidden="1" outlineLevel="1">
      <c r="D169" s="231" t="str">
        <f t="shared" si="3"/>
        <v>14-437   OPEN DE ITALIA P&amp;P    LE ROBINIE MILÁN                     4000</v>
      </c>
      <c r="E169" s="231"/>
      <c r="F169" s="231"/>
      <c r="G169" t="s">
        <v>436</v>
      </c>
      <c r="H169" s="186" t="s">
        <v>437</v>
      </c>
      <c r="I169" s="184" t="s">
        <v>438</v>
      </c>
      <c r="J169" s="184">
        <v>4000</v>
      </c>
      <c r="K169" s="14">
        <v>41853</v>
      </c>
      <c r="L169" s="14">
        <v>41854</v>
      </c>
    </row>
    <row r="170" spans="4:12" hidden="1" outlineLevel="1">
      <c r="D170" s="231" t="str">
        <f t="shared" si="3"/>
        <v>14-438   OPEN DE SAN MARINO P&amp;P    RIMINI                     4000</v>
      </c>
      <c r="E170" s="231"/>
      <c r="F170" s="231"/>
      <c r="G170" t="s">
        <v>439</v>
      </c>
      <c r="H170" s="186" t="s">
        <v>440</v>
      </c>
      <c r="I170" s="184" t="s">
        <v>441</v>
      </c>
      <c r="J170" s="184">
        <v>4000</v>
      </c>
      <c r="K170" s="14">
        <v>41825</v>
      </c>
      <c r="L170" s="14">
        <v>41826</v>
      </c>
    </row>
    <row r="171" spans="4:12" hidden="1" outlineLevel="1">
      <c r="D171" s="231" t="str">
        <f t="shared" si="3"/>
        <v>14-439   OPEN IBÉRICO P&amp;P    RIO CBE GOLF ORENSE                     6000</v>
      </c>
      <c r="E171" s="231"/>
      <c r="F171" s="231"/>
      <c r="G171" t="s">
        <v>442</v>
      </c>
      <c r="H171" s="186" t="s">
        <v>443</v>
      </c>
      <c r="I171" s="184" t="s">
        <v>444</v>
      </c>
      <c r="J171" s="184">
        <v>6000</v>
      </c>
      <c r="K171" s="14">
        <v>41965</v>
      </c>
      <c r="L171" s="14">
        <v>41966</v>
      </c>
    </row>
    <row r="172" spans="4:12" hidden="1" outlineLevel="1">
      <c r="D172" s="231" t="str">
        <f t="shared" si="3"/>
        <v>14-440   OPEN IPPA INGLATERRA P&amp;P    BIRCHWOOD GOLF KENT                     4000</v>
      </c>
      <c r="E172" s="231"/>
      <c r="F172" s="231"/>
      <c r="G172" t="s">
        <v>445</v>
      </c>
      <c r="H172" s="186" t="s">
        <v>446</v>
      </c>
      <c r="I172" s="184" t="s">
        <v>447</v>
      </c>
      <c r="J172" s="184">
        <v>4000</v>
      </c>
      <c r="K172" s="14">
        <v>41839</v>
      </c>
      <c r="L172" s="14">
        <v>41840</v>
      </c>
    </row>
    <row r="173" spans="4:12" hidden="1" outlineLevel="1">
      <c r="D173" s="231" t="str">
        <f t="shared" si="3"/>
        <v>14-441   Cº FEMENINO DE ANDALUCIA    GOLF EL PUERTO                     3850</v>
      </c>
      <c r="E173" s="231"/>
      <c r="F173" s="231"/>
      <c r="G173" t="s">
        <v>448</v>
      </c>
      <c r="H173" s="186" t="s">
        <v>449</v>
      </c>
      <c r="I173" s="184" t="s">
        <v>450</v>
      </c>
      <c r="J173" s="184">
        <v>3850</v>
      </c>
      <c r="K173" s="14">
        <v>41684</v>
      </c>
      <c r="L173" s="14">
        <v>41686</v>
      </c>
    </row>
    <row r="174" spans="4:12" hidden="1" outlineLevel="1">
      <c r="D174" s="231" t="str">
        <f t="shared" si="3"/>
        <v>14-442   GRAN FINAL JUEGO CORTO-CTAM    CNG, MADRID                     9000</v>
      </c>
      <c r="E174" s="231"/>
      <c r="F174" s="231"/>
      <c r="G174" t="s">
        <v>451</v>
      </c>
      <c r="H174" s="186" t="s">
        <v>452</v>
      </c>
      <c r="I174" s="184" t="s">
        <v>243</v>
      </c>
      <c r="J174" s="184">
        <v>9000</v>
      </c>
      <c r="K174" s="14">
        <v>41944</v>
      </c>
      <c r="L174" s="14">
        <v>41946</v>
      </c>
    </row>
    <row r="175" spans="4:12" hidden="1" outlineLevel="1">
      <c r="D175" s="231" t="str">
        <f t="shared" si="3"/>
        <v>14-443   Cº FEMENINO COMUNIDAD DE MADRID    EL ENCÍN, MADRID                     2450</v>
      </c>
      <c r="E175" s="231"/>
      <c r="F175" s="231"/>
      <c r="G175" t="s">
        <v>453</v>
      </c>
      <c r="H175" s="186" t="s">
        <v>454</v>
      </c>
      <c r="I175" s="184" t="s">
        <v>455</v>
      </c>
      <c r="J175" s="184">
        <v>2450</v>
      </c>
      <c r="K175" s="14">
        <v>41712</v>
      </c>
      <c r="L175" s="14">
        <v>41714</v>
      </c>
    </row>
    <row r="176" spans="4:12" hidden="1" outlineLevel="1">
      <c r="D176" s="231" t="str">
        <f t="shared" si="3"/>
        <v>14-444   Cº FEMENINO COMUNIDAD VALENCIANA    EL BOSQUE                     3850</v>
      </c>
      <c r="E176" s="231"/>
      <c r="F176" s="231"/>
      <c r="G176" t="s">
        <v>456</v>
      </c>
      <c r="H176" s="186" t="s">
        <v>457</v>
      </c>
      <c r="I176" s="184" t="s">
        <v>458</v>
      </c>
      <c r="J176" s="184">
        <v>3850</v>
      </c>
      <c r="K176" s="14">
        <v>41740</v>
      </c>
      <c r="L176" s="14">
        <v>41742</v>
      </c>
    </row>
    <row r="177" spans="4:12" hidden="1" outlineLevel="1">
      <c r="D177" s="231" t="str">
        <f t="shared" si="3"/>
        <v>14-445   Cº INDIVIDUAL ESPAÑA AMATEUR FEM.    GUADALMINA SUR                     8050</v>
      </c>
      <c r="E177" s="231"/>
      <c r="F177" s="231"/>
      <c r="G177" t="s">
        <v>459</v>
      </c>
      <c r="H177" s="186" t="s">
        <v>460</v>
      </c>
      <c r="I177" s="184" t="s">
        <v>461</v>
      </c>
      <c r="J177" s="184">
        <v>8050</v>
      </c>
      <c r="K177" s="14">
        <v>41788</v>
      </c>
      <c r="L177" s="14">
        <v>41791</v>
      </c>
    </row>
    <row r="178" spans="4:12" hidden="1" outlineLevel="1">
      <c r="D178" s="231" t="str">
        <f t="shared" si="3"/>
        <v>14-446   Cº INTERTERRITORIAL SUB-25 1ª DIV.    C.G. SALAMANCA                     30000</v>
      </c>
      <c r="E178" s="231"/>
      <c r="F178" s="231"/>
      <c r="G178" t="s">
        <v>462</v>
      </c>
      <c r="H178" s="186" t="s">
        <v>463</v>
      </c>
      <c r="I178" s="184" t="s">
        <v>464</v>
      </c>
      <c r="J178" s="184">
        <v>30000</v>
      </c>
      <c r="K178" s="14">
        <v>41885</v>
      </c>
      <c r="L178" s="14">
        <v>41888</v>
      </c>
    </row>
    <row r="179" spans="4:12" hidden="1" outlineLevel="1">
      <c r="D179" s="231" t="str">
        <f t="shared" si="3"/>
        <v>14-447   Cº ESPAÑA CADETES    LA CALA                     300</v>
      </c>
      <c r="E179" s="231"/>
      <c r="F179" s="231"/>
      <c r="G179" t="s">
        <v>465</v>
      </c>
      <c r="H179" s="186" t="s">
        <v>466</v>
      </c>
      <c r="I179" s="184" t="s">
        <v>349</v>
      </c>
      <c r="J179" s="13">
        <v>300</v>
      </c>
      <c r="K179" s="14">
        <v>41761</v>
      </c>
      <c r="L179" s="14">
        <v>41763</v>
      </c>
    </row>
    <row r="180" spans="4:12" hidden="1" outlineLevel="1">
      <c r="D180" s="231" t="str">
        <f t="shared" si="3"/>
        <v>14-448   Cº INDIVIDUAL ESPAÑA 3ª Y 4ª CATEGORÍA    GUADALMINA                     1600</v>
      </c>
      <c r="E180" s="231"/>
      <c r="F180" s="231"/>
      <c r="G180" t="s">
        <v>467</v>
      </c>
      <c r="H180" s="186" t="s">
        <v>468</v>
      </c>
      <c r="I180" s="184" t="s">
        <v>188</v>
      </c>
      <c r="J180" s="184">
        <v>1600</v>
      </c>
      <c r="K180" s="14">
        <v>41790</v>
      </c>
      <c r="L180" s="14">
        <v>41791</v>
      </c>
    </row>
    <row r="181" spans="4:12" hidden="1" outlineLevel="1">
      <c r="D181" s="231" t="str">
        <f t="shared" si="3"/>
        <v>14-449   Cº ESPAÑA MAYORES 35 AÑOS    PULA GOLF                     650</v>
      </c>
      <c r="E181" s="231"/>
      <c r="F181" s="231"/>
      <c r="G181" t="s">
        <v>469</v>
      </c>
      <c r="H181" s="186" t="s">
        <v>351</v>
      </c>
      <c r="I181" s="184" t="s">
        <v>352</v>
      </c>
      <c r="J181" s="13">
        <v>650</v>
      </c>
      <c r="K181" s="14">
        <v>41810</v>
      </c>
      <c r="L181" s="14">
        <v>41812</v>
      </c>
    </row>
    <row r="182" spans="4:12" hidden="1" outlineLevel="1">
      <c r="D182" s="231" t="str">
        <f t="shared" si="3"/>
        <v>14-450   Cº ESPAÑA INTERCLUBS FEMENINO    LAS COLINAS C.G.                     1000</v>
      </c>
      <c r="E182" s="231"/>
      <c r="F182" s="231"/>
      <c r="G182" t="s">
        <v>470</v>
      </c>
      <c r="H182" s="186" t="s">
        <v>471</v>
      </c>
      <c r="I182" s="184" t="s">
        <v>472</v>
      </c>
      <c r="J182" s="184">
        <v>1000</v>
      </c>
      <c r="K182" s="14">
        <v>41726</v>
      </c>
      <c r="L182" s="14">
        <v>41728</v>
      </c>
    </row>
    <row r="183" spans="4:12" hidden="1" outlineLevel="1">
      <c r="D183" s="231" t="str">
        <f t="shared" si="3"/>
        <v>14-451   Cº ESPAÑA DOBLES MIXTO    LA PEÑAZA                     550</v>
      </c>
      <c r="E183" s="231"/>
      <c r="F183" s="231"/>
      <c r="G183" t="s">
        <v>473</v>
      </c>
      <c r="H183" s="186" t="s">
        <v>374</v>
      </c>
      <c r="I183" s="184" t="s">
        <v>375</v>
      </c>
      <c r="J183" s="13">
        <v>550</v>
      </c>
      <c r="K183" s="14">
        <v>41930</v>
      </c>
      <c r="L183" s="14">
        <v>41931</v>
      </c>
    </row>
    <row r="184" spans="4:12" hidden="1" outlineLevel="1">
      <c r="D184" s="231" t="str">
        <f t="shared" si="3"/>
        <v>14-452   COPA EUROPA DE CLUBES    ACHENTAL GC                     3000</v>
      </c>
      <c r="E184" s="231"/>
      <c r="F184" s="231"/>
      <c r="G184" t="s">
        <v>474</v>
      </c>
      <c r="H184" s="186" t="s">
        <v>377</v>
      </c>
      <c r="I184" s="184" t="s">
        <v>475</v>
      </c>
      <c r="J184" s="184">
        <v>3000</v>
      </c>
      <c r="K184" s="14">
        <v>41914</v>
      </c>
      <c r="L184" s="14">
        <v>41916</v>
      </c>
    </row>
    <row r="185" spans="4:12" hidden="1" outlineLevel="1">
      <c r="D185" s="231" t="str">
        <f t="shared" si="3"/>
        <v>14-453   CONCENTRACIÓN  MASC. CTJ    CNG, MADRID                     7000</v>
      </c>
      <c r="E185" s="231"/>
      <c r="F185" s="231"/>
      <c r="G185" t="s">
        <v>476</v>
      </c>
      <c r="H185" s="186" t="s">
        <v>477</v>
      </c>
      <c r="I185" s="184" t="s">
        <v>243</v>
      </c>
      <c r="J185" s="184">
        <v>7000</v>
      </c>
      <c r="K185" s="14">
        <v>41657</v>
      </c>
      <c r="L185" s="14">
        <v>41658</v>
      </c>
    </row>
    <row r="186" spans="4:12" hidden="1" outlineLevel="1">
      <c r="D186" s="231" t="str">
        <f t="shared" si="3"/>
        <v>14-454   CONCENTRACIÓN FEM.CTJ    CNG, MADRID                     7000</v>
      </c>
      <c r="E186" s="231"/>
      <c r="F186" s="231"/>
      <c r="G186" t="s">
        <v>478</v>
      </c>
      <c r="H186" s="186" t="s">
        <v>479</v>
      </c>
      <c r="I186" s="184" t="s">
        <v>243</v>
      </c>
      <c r="J186" s="184">
        <v>7000</v>
      </c>
      <c r="K186" s="14">
        <v>41664</v>
      </c>
      <c r="L186" s="14">
        <v>41665</v>
      </c>
    </row>
    <row r="187" spans="4:12" hidden="1" outlineLevel="1">
      <c r="D187" s="231" t="str">
        <f t="shared" si="3"/>
        <v>14-455   CONCENTRACIÓN  MASC. CTJ    CNG, MADRID                     7000</v>
      </c>
      <c r="E187" s="231"/>
      <c r="F187" s="231"/>
      <c r="G187" t="s">
        <v>480</v>
      </c>
      <c r="H187" s="186" t="s">
        <v>477</v>
      </c>
      <c r="I187" s="184" t="s">
        <v>243</v>
      </c>
      <c r="J187" s="184">
        <v>7000</v>
      </c>
      <c r="K187" s="14">
        <v>41699</v>
      </c>
      <c r="L187" s="14">
        <v>41700</v>
      </c>
    </row>
    <row r="188" spans="4:12" hidden="1" outlineLevel="1">
      <c r="D188" s="231" t="str">
        <f t="shared" si="3"/>
        <v>14-456   CONCENTRACIÓN  FEM. CTJ    CNG, MADRID                     7000</v>
      </c>
      <c r="E188" s="231"/>
      <c r="F188" s="231"/>
      <c r="G188" t="s">
        <v>481</v>
      </c>
      <c r="H188" s="186" t="s">
        <v>482</v>
      </c>
      <c r="I188" s="184" t="s">
        <v>243</v>
      </c>
      <c r="J188" s="184">
        <v>7000</v>
      </c>
      <c r="K188" s="14">
        <v>41706</v>
      </c>
      <c r="L188" s="14">
        <v>41707</v>
      </c>
    </row>
    <row r="189" spans="4:12" hidden="1" outlineLevel="1">
      <c r="D189" s="231" t="str">
        <f t="shared" si="3"/>
        <v>14-457   CONCENTRACIÓN  MASC.CTJ    CNG, MADRID                     7000</v>
      </c>
      <c r="E189" s="231"/>
      <c r="F189" s="231"/>
      <c r="G189" t="s">
        <v>483</v>
      </c>
      <c r="H189" s="186" t="s">
        <v>484</v>
      </c>
      <c r="I189" s="184" t="s">
        <v>243</v>
      </c>
      <c r="J189" s="184">
        <v>7000</v>
      </c>
      <c r="K189" s="14">
        <v>41769</v>
      </c>
      <c r="L189" s="14">
        <v>41770</v>
      </c>
    </row>
    <row r="190" spans="4:12" hidden="1" outlineLevel="1">
      <c r="D190" s="231" t="str">
        <f t="shared" si="3"/>
        <v>14-458   CONCENTRACIÓN FEM.CTJ    CNG,MADRID                     7000</v>
      </c>
      <c r="E190" s="231"/>
      <c r="F190" s="231"/>
      <c r="G190" t="s">
        <v>485</v>
      </c>
      <c r="H190" s="186" t="s">
        <v>479</v>
      </c>
      <c r="I190" s="184" t="s">
        <v>486</v>
      </c>
      <c r="J190" s="184">
        <v>7000</v>
      </c>
      <c r="K190" s="14">
        <v>41776</v>
      </c>
      <c r="L190" s="14">
        <v>41777</v>
      </c>
    </row>
    <row r="191" spans="4:12" hidden="1" outlineLevel="1">
      <c r="D191" s="231" t="str">
        <f t="shared" si="3"/>
        <v>14-459   CONCENTRACIÓN PREP.  EUROPEO CTJ    A DETERMINAR                     8000</v>
      </c>
      <c r="E191" s="231"/>
      <c r="F191" s="231"/>
      <c r="G191" t="s">
        <v>487</v>
      </c>
      <c r="H191" s="186" t="s">
        <v>488</v>
      </c>
      <c r="I191" s="184" t="s">
        <v>84</v>
      </c>
      <c r="J191" s="184">
        <v>8000</v>
      </c>
      <c r="K191" s="14">
        <v>41821</v>
      </c>
      <c r="L191" s="14">
        <v>41822</v>
      </c>
    </row>
    <row r="192" spans="4:12" hidden="1" outlineLevel="1">
      <c r="D192" s="231" t="str">
        <f t="shared" si="3"/>
        <v>14-460   CONCENTRACIÓN PRE-TEMPORADA CTJ    CNG, MADRID                     15000</v>
      </c>
      <c r="E192" s="231"/>
      <c r="F192" s="231"/>
      <c r="G192" t="s">
        <v>489</v>
      </c>
      <c r="H192" s="186" t="s">
        <v>490</v>
      </c>
      <c r="I192" s="184" t="s">
        <v>243</v>
      </c>
      <c r="J192" s="184">
        <v>15000</v>
      </c>
      <c r="K192" s="14">
        <v>41974</v>
      </c>
      <c r="L192" s="14">
        <v>41975</v>
      </c>
    </row>
    <row r="193" spans="4:12" hidden="1" outlineLevel="1">
      <c r="D193" s="231" t="str">
        <f t="shared" si="3"/>
        <v>14-461   Cº ESPAÑA IND.CADETE MASC.CTJ    LA CALA RESORT, MÁLAGA                     4000</v>
      </c>
      <c r="E193" s="231"/>
      <c r="F193" s="231"/>
      <c r="G193" t="s">
        <v>491</v>
      </c>
      <c r="H193" s="186" t="s">
        <v>492</v>
      </c>
      <c r="I193" s="184" t="s">
        <v>493</v>
      </c>
      <c r="J193" s="184">
        <v>4000</v>
      </c>
      <c r="K193" s="14">
        <v>41761</v>
      </c>
      <c r="L193" s="14">
        <v>41763</v>
      </c>
    </row>
    <row r="194" spans="4:12" hidden="1" outlineLevel="1">
      <c r="D194" s="231" t="str">
        <f t="shared" si="3"/>
        <v>14-462   Cº ESPAÑA INDIVIDUAL CADETE FEM CTJ    LA CALA RESORT, MÁLAGA                     4000</v>
      </c>
      <c r="E194" s="231"/>
      <c r="F194" s="231"/>
      <c r="G194" t="s">
        <v>494</v>
      </c>
      <c r="H194" s="186" t="s">
        <v>495</v>
      </c>
      <c r="I194" s="184" t="s">
        <v>493</v>
      </c>
      <c r="J194" s="184">
        <v>4000</v>
      </c>
      <c r="K194" s="14">
        <v>41761</v>
      </c>
      <c r="L194" s="14">
        <v>41763</v>
      </c>
    </row>
    <row r="195" spans="4:12" hidden="1" outlineLevel="1">
      <c r="D195" s="231" t="str">
        <f t="shared" si="3"/>
        <v>14-463   Cº ESPAÑA INFANTIL, ALEVÍN Y BENJAMÍN    LA MANGA CLUB                     35750</v>
      </c>
      <c r="E195" s="231"/>
      <c r="F195" s="231"/>
      <c r="G195" t="s">
        <v>496</v>
      </c>
      <c r="H195" s="186" t="s">
        <v>497</v>
      </c>
      <c r="I195" s="184" t="s">
        <v>498</v>
      </c>
      <c r="J195" s="184">
        <v>35750</v>
      </c>
      <c r="K195" s="14">
        <v>41815</v>
      </c>
      <c r="L195" s="14">
        <v>41817</v>
      </c>
    </row>
    <row r="196" spans="4:12" hidden="1" outlineLevel="1">
      <c r="D196" s="231" t="str">
        <f t="shared" si="3"/>
        <v>14-464   Cº NACIONAL POR EQUIPOS INFANTIL ESPAÑA    C.G.GUADALHORCE, MÁLAGA                     1500</v>
      </c>
      <c r="E196" s="231"/>
      <c r="F196" s="231"/>
      <c r="G196" t="s">
        <v>499</v>
      </c>
      <c r="H196" s="186" t="s">
        <v>500</v>
      </c>
      <c r="I196" s="184" t="s">
        <v>501</v>
      </c>
      <c r="J196" s="184">
        <v>1500</v>
      </c>
      <c r="K196" s="14">
        <v>41877</v>
      </c>
      <c r="L196" s="14">
        <v>41878</v>
      </c>
    </row>
    <row r="197" spans="4:12" hidden="1" outlineLevel="1">
      <c r="D197" s="231" t="str">
        <f t="shared" si="3"/>
        <v>14-465   Cº INTERAUTONÓMINCO SUB-25 FEM.2ª D-CTJ    ZARAPICOS, SALAMANCA                     22000</v>
      </c>
      <c r="E197" s="231"/>
      <c r="F197" s="231"/>
      <c r="G197" t="s">
        <v>502</v>
      </c>
      <c r="H197" s="186" t="s">
        <v>503</v>
      </c>
      <c r="I197" s="184" t="s">
        <v>504</v>
      </c>
      <c r="J197" s="184">
        <v>22000</v>
      </c>
      <c r="K197" s="14">
        <v>41886</v>
      </c>
      <c r="L197" s="14">
        <v>41888</v>
      </c>
    </row>
    <row r="198" spans="4:12" hidden="1" outlineLevel="1">
      <c r="D198" s="231" t="str">
        <f t="shared" si="3"/>
        <v>14-466   Cº INTERAUTONÓMICO ESPAÑA CADETE MAS-CTJ    ASTURIAS                     47500</v>
      </c>
      <c r="E198" s="231"/>
      <c r="F198" s="231"/>
      <c r="G198" t="s">
        <v>505</v>
      </c>
      <c r="H198" s="186" t="s">
        <v>506</v>
      </c>
      <c r="I198" s="184" t="s">
        <v>507</v>
      </c>
      <c r="J198" s="184">
        <v>47500</v>
      </c>
      <c r="K198" s="14">
        <v>41893</v>
      </c>
      <c r="L198" s="14">
        <v>41896</v>
      </c>
    </row>
    <row r="199" spans="4:12" hidden="1" outlineLevel="1">
      <c r="D199" s="231" t="str">
        <f t="shared" si="3"/>
        <v>14-467   Cº INTERAUTONÓMICO ESPAÑA INFANTIL-CTJ    RCG SAN SEBASTIÁN                     67100</v>
      </c>
      <c r="E199" s="231"/>
      <c r="F199" s="231"/>
      <c r="G199" t="s">
        <v>508</v>
      </c>
      <c r="H199" s="186" t="s">
        <v>509</v>
      </c>
      <c r="I199" s="184" t="s">
        <v>510</v>
      </c>
      <c r="J199" s="184">
        <v>67100</v>
      </c>
      <c r="K199" s="14">
        <v>41920</v>
      </c>
      <c r="L199" s="14">
        <v>41923</v>
      </c>
    </row>
    <row r="200" spans="4:12" hidden="1" outlineLevel="1">
      <c r="D200" s="231" t="str">
        <f t="shared" si="3"/>
        <v>14-468   ORGANIZACIÓN CTAF    España                     20000</v>
      </c>
      <c r="E200" s="231"/>
      <c r="F200" s="231"/>
      <c r="G200" t="s">
        <v>511</v>
      </c>
      <c r="H200" s="186" t="s">
        <v>512</v>
      </c>
      <c r="I200" s="184" t="s">
        <v>363</v>
      </c>
      <c r="J200" s="184">
        <v>20000</v>
      </c>
      <c r="K200" s="14">
        <v>41640</v>
      </c>
      <c r="L200" s="14">
        <v>42004</v>
      </c>
    </row>
    <row r="201" spans="4:12" hidden="1" outlineLevel="1">
      <c r="D201" s="231" t="str">
        <f t="shared" si="3"/>
        <v>14-469   Cº POR INVITACIÓN-C.T.A.FEMENINO    A DETERMINAR                     18000</v>
      </c>
      <c r="E201" s="231"/>
      <c r="F201" s="231"/>
      <c r="G201" t="s">
        <v>513</v>
      </c>
      <c r="H201" s="186" t="s">
        <v>514</v>
      </c>
      <c r="I201" s="184" t="s">
        <v>84</v>
      </c>
      <c r="J201" s="184">
        <v>18000</v>
      </c>
      <c r="K201" s="14">
        <v>41640</v>
      </c>
      <c r="L201" s="14">
        <v>42004</v>
      </c>
    </row>
    <row r="202" spans="4:12" hidden="1" outlineLevel="1">
      <c r="D202" s="231" t="str">
        <f t="shared" si="3"/>
        <v>14-470   BECADOS-CONCENTRACIONES    MADRID                     33900</v>
      </c>
      <c r="E202" s="231"/>
      <c r="F202" s="231"/>
      <c r="G202" t="s">
        <v>515</v>
      </c>
      <c r="H202" s="185" t="s">
        <v>516</v>
      </c>
      <c r="I202" s="184" t="s">
        <v>517</v>
      </c>
      <c r="J202" s="184">
        <v>33900</v>
      </c>
      <c r="K202" s="14">
        <v>41640</v>
      </c>
      <c r="L202" s="14">
        <v>42004</v>
      </c>
    </row>
    <row r="203" spans="4:12" hidden="1" outlineLevel="1">
      <c r="D203" s="231" t="str">
        <f t="shared" si="3"/>
        <v>14-471   BECADOS-COMPETICIONES    ESPAÑA                     65100</v>
      </c>
      <c r="E203" s="231"/>
      <c r="F203" s="231"/>
      <c r="G203" t="s">
        <v>518</v>
      </c>
      <c r="H203" s="186" t="s">
        <v>519</v>
      </c>
      <c r="I203" s="184" t="s">
        <v>388</v>
      </c>
      <c r="J203" s="184">
        <v>65100</v>
      </c>
      <c r="K203" s="14">
        <v>41640</v>
      </c>
      <c r="L203" s="14">
        <v>42004</v>
      </c>
    </row>
    <row r="204" spans="4:12" hidden="1" outlineLevel="1">
      <c r="D204" s="231" t="str">
        <f t="shared" si="3"/>
        <v>14-472   CENTRO DE EXCELENCIA-TECNIFICACIÓN    CNG, MADRID                     25000</v>
      </c>
      <c r="E204" s="231"/>
      <c r="F204" s="231"/>
      <c r="G204" t="s">
        <v>520</v>
      </c>
      <c r="H204" s="186" t="s">
        <v>521</v>
      </c>
      <c r="I204" s="184" t="s">
        <v>243</v>
      </c>
      <c r="J204" s="184">
        <v>25000</v>
      </c>
      <c r="K204" s="14">
        <v>41640</v>
      </c>
      <c r="L204" s="14">
        <v>42004</v>
      </c>
    </row>
    <row r="205" spans="4:12" hidden="1" outlineLevel="1">
      <c r="D205" s="231" t="str">
        <f t="shared" si="3"/>
        <v>14-473   Cº PROFESIONALES CTA FEMENINO    A DETERMINAR                     4000</v>
      </c>
      <c r="E205" s="231"/>
      <c r="F205" s="231"/>
      <c r="G205" t="s">
        <v>522</v>
      </c>
      <c r="H205" s="186" t="s">
        <v>523</v>
      </c>
      <c r="I205" s="184" t="s">
        <v>84</v>
      </c>
      <c r="J205" s="184">
        <v>4000</v>
      </c>
      <c r="K205" s="14">
        <v>41640</v>
      </c>
      <c r="L205" s="14">
        <v>42004</v>
      </c>
    </row>
    <row r="206" spans="4:12" hidden="1" outlineLevel="1">
      <c r="D206" s="231" t="str">
        <f t="shared" si="3"/>
        <v>14-474   PUNTUABLES Y VARIOS CTJ    A DETERMINAR                     11500</v>
      </c>
      <c r="E206" s="231"/>
      <c r="F206" s="231"/>
      <c r="G206" t="s">
        <v>524</v>
      </c>
      <c r="H206" s="186" t="s">
        <v>525</v>
      </c>
      <c r="I206" s="184" t="s">
        <v>84</v>
      </c>
      <c r="J206" s="184">
        <v>11500</v>
      </c>
      <c r="K206" s="14">
        <v>41640</v>
      </c>
      <c r="L206" s="14">
        <v>42004</v>
      </c>
    </row>
    <row r="207" spans="4:12" hidden="1" outlineLevel="1">
      <c r="D207" s="231" t="str">
        <f t="shared" ref="D207:D255" si="4">CONCATENATE(G207,"   ",H207,"    ",I207,"                     ",J207)</f>
        <v>14-475   ASISTENCIA A TORNEOS Y REUNIONES CTP    ESPAÑA Y EXTRANJERO                     10000</v>
      </c>
      <c r="E207" s="231"/>
      <c r="F207" s="231"/>
      <c r="G207" t="s">
        <v>526</v>
      </c>
      <c r="H207" s="186" t="s">
        <v>527</v>
      </c>
      <c r="I207" s="184" t="s">
        <v>528</v>
      </c>
      <c r="J207" s="184">
        <v>10000</v>
      </c>
      <c r="K207" s="14">
        <v>41640</v>
      </c>
      <c r="L207" s="14">
        <v>42004</v>
      </c>
    </row>
    <row r="208" spans="4:12" hidden="1" outlineLevel="1">
      <c r="D208" s="231" t="str">
        <f t="shared" si="4"/>
        <v>14-476   Cº ESPAÑA PROFESIONALES FEMENINO    A DETERMINAR                     20000</v>
      </c>
      <c r="E208" s="231"/>
      <c r="F208" s="231"/>
      <c r="G208" t="s">
        <v>529</v>
      </c>
      <c r="H208" s="186" t="s">
        <v>530</v>
      </c>
      <c r="I208" s="184" t="s">
        <v>84</v>
      </c>
      <c r="J208" s="184">
        <v>20000</v>
      </c>
      <c r="K208" s="14">
        <v>41791</v>
      </c>
      <c r="L208" s="14">
        <v>41795</v>
      </c>
    </row>
    <row r="209" spans="4:12" hidden="1" outlineLevel="1">
      <c r="D209" s="231" t="str">
        <f t="shared" si="4"/>
        <v>14-477   Cº POR INVITACIÓN-CTA MASCULINO    A DETERMINAR                     3000</v>
      </c>
      <c r="E209" s="231"/>
      <c r="F209" s="231"/>
      <c r="G209" t="s">
        <v>531</v>
      </c>
      <c r="H209" s="186" t="s">
        <v>532</v>
      </c>
      <c r="I209" s="184" t="s">
        <v>84</v>
      </c>
      <c r="J209" s="184">
        <v>3000</v>
      </c>
      <c r="K209" s="14">
        <v>41640</v>
      </c>
      <c r="L209" s="14">
        <v>42004</v>
      </c>
    </row>
    <row r="210" spans="4:12" hidden="1" outlineLevel="1">
      <c r="D210" s="231" t="str">
        <f t="shared" si="4"/>
        <v>14-478   TORNEOS JUEGO CORTO CTAM    CNG, MADRID                     10000</v>
      </c>
      <c r="E210" s="231"/>
      <c r="F210" s="231"/>
      <c r="G210" t="s">
        <v>533</v>
      </c>
      <c r="H210" s="186" t="s">
        <v>534</v>
      </c>
      <c r="I210" s="184" t="s">
        <v>243</v>
      </c>
      <c r="J210" s="184">
        <v>10000</v>
      </c>
      <c r="K210" s="14">
        <v>41640</v>
      </c>
      <c r="L210" s="14">
        <v>42004</v>
      </c>
    </row>
    <row r="211" spans="4:12" hidden="1" outlineLevel="1">
      <c r="D211" s="231" t="str">
        <f t="shared" si="4"/>
        <v>14-600   CURSILLOS C.T.REGLAS    españa                     3000</v>
      </c>
      <c r="E211" s="231"/>
      <c r="F211" s="231"/>
      <c r="G211" t="s">
        <v>535</v>
      </c>
      <c r="H211" s="186" t="s">
        <v>536</v>
      </c>
      <c r="I211" s="184" t="s">
        <v>537</v>
      </c>
      <c r="J211" s="184">
        <v>3000</v>
      </c>
      <c r="K211" s="14">
        <v>41640</v>
      </c>
      <c r="L211" s="14">
        <v>42004</v>
      </c>
    </row>
    <row r="212" spans="4:12" hidden="1" outlineLevel="1">
      <c r="D212" s="231" t="str">
        <f t="shared" si="4"/>
        <v>14-601   CURSOS C.T. CAMPOS    ESPAÑA                     15000</v>
      </c>
      <c r="E212" s="231"/>
      <c r="F212" s="231"/>
      <c r="G212" t="s">
        <v>538</v>
      </c>
      <c r="H212" s="186" t="s">
        <v>539</v>
      </c>
      <c r="I212" s="184" t="s">
        <v>388</v>
      </c>
      <c r="J212" s="184">
        <v>15000</v>
      </c>
      <c r="K212" s="14">
        <v>41640</v>
      </c>
      <c r="L212" s="14">
        <v>42004</v>
      </c>
    </row>
    <row r="213" spans="4:12" hidden="1" outlineLevel="1">
      <c r="D213" s="231" t="str">
        <f t="shared" si="4"/>
        <v>14-602   FORMACIÓN DE TÉCNICOS    VARIOS                     8000</v>
      </c>
      <c r="E213" s="231"/>
      <c r="F213" s="231"/>
      <c r="G213" t="s">
        <v>540</v>
      </c>
      <c r="H213" s="186" t="s">
        <v>541</v>
      </c>
      <c r="I213" s="184" t="s">
        <v>542</v>
      </c>
      <c r="J213" s="184">
        <v>8000</v>
      </c>
      <c r="K213" s="14">
        <v>41640</v>
      </c>
      <c r="L213" s="14">
        <v>42004</v>
      </c>
    </row>
    <row r="214" spans="4:12" hidden="1" outlineLevel="1">
      <c r="D214" s="231" t="str">
        <f t="shared" si="4"/>
        <v>14-603   ESCUEA NACIONAL GOLF PROFESIONAL    ESPAÑA                     150005</v>
      </c>
      <c r="E214" s="231"/>
      <c r="F214" s="231"/>
      <c r="G214" t="s">
        <v>543</v>
      </c>
      <c r="H214" s="186" t="s">
        <v>544</v>
      </c>
      <c r="I214" s="184" t="s">
        <v>388</v>
      </c>
      <c r="J214" s="184">
        <v>150005</v>
      </c>
      <c r="K214" s="14">
        <v>41640</v>
      </c>
      <c r="L214" s="14">
        <v>42004</v>
      </c>
    </row>
    <row r="215" spans="4:12" hidden="1" outlineLevel="1">
      <c r="D215" s="231" t="str">
        <f t="shared" si="4"/>
        <v>14-604   TITLEIST PERFOMANCE INSTITUTE    CNG                     90000</v>
      </c>
      <c r="E215" s="231"/>
      <c r="F215" s="231"/>
      <c r="G215" t="s">
        <v>545</v>
      </c>
      <c r="H215" s="186" t="s">
        <v>546</v>
      </c>
      <c r="I215" s="184" t="s">
        <v>187</v>
      </c>
      <c r="J215" s="184">
        <v>90000</v>
      </c>
      <c r="K215" s="14">
        <v>41640</v>
      </c>
      <c r="L215" s="14">
        <v>42004</v>
      </c>
    </row>
    <row r="216" spans="4:12" hidden="1" outlineLevel="1">
      <c r="D216" s="231" t="str">
        <f t="shared" si="4"/>
        <v>14-605   CURSOS VARIOS-DPTO.FORMACIÓN    CNG                     35000</v>
      </c>
      <c r="E216" s="231"/>
      <c r="F216" s="231"/>
      <c r="G216" t="s">
        <v>547</v>
      </c>
      <c r="H216" s="186" t="s">
        <v>548</v>
      </c>
      <c r="I216" s="184" t="s">
        <v>187</v>
      </c>
      <c r="J216" s="184">
        <v>35000</v>
      </c>
      <c r="K216" s="14">
        <v>41640</v>
      </c>
      <c r="L216" s="14">
        <v>42004</v>
      </c>
    </row>
    <row r="217" spans="4:12" hidden="1" outlineLevel="1">
      <c r="D217" s="231" t="str">
        <f t="shared" si="4"/>
        <v>14-606   ESCUELA DE PADRES    CNG Y OTROS                     4000</v>
      </c>
      <c r="E217" s="231"/>
      <c r="F217" s="231"/>
      <c r="G217" t="s">
        <v>549</v>
      </c>
      <c r="H217" s="186" t="s">
        <v>550</v>
      </c>
      <c r="I217" s="184" t="s">
        <v>551</v>
      </c>
      <c r="J217" s="184">
        <v>4000</v>
      </c>
      <c r="K217" s="14">
        <v>41640</v>
      </c>
      <c r="L217" s="14">
        <v>42004</v>
      </c>
    </row>
    <row r="218" spans="4:12" hidden="1" outlineLevel="1">
      <c r="D218" s="231" t="str">
        <f t="shared" si="4"/>
        <v>14-607   CURSOS FFAA    A DETERMINAR                     10000</v>
      </c>
      <c r="E218" s="231"/>
      <c r="F218" s="231"/>
      <c r="G218" t="s">
        <v>552</v>
      </c>
      <c r="H218" s="186" t="s">
        <v>553</v>
      </c>
      <c r="I218" s="184" t="s">
        <v>84</v>
      </c>
      <c r="J218" s="184">
        <v>10000</v>
      </c>
      <c r="K218" s="14">
        <v>41640</v>
      </c>
      <c r="L218" s="14">
        <v>42004</v>
      </c>
    </row>
    <row r="219" spans="4:12" hidden="1" outlineLevel="1">
      <c r="D219" s="231" t="str">
        <f t="shared" si="4"/>
        <v>14-800   ASAMBLEA PRESIDENTES P&amp;P    CNG, MADRID                     2000</v>
      </c>
      <c r="E219" s="231"/>
      <c r="F219" s="231"/>
      <c r="G219" t="s">
        <v>554</v>
      </c>
      <c r="H219" s="186" t="s">
        <v>555</v>
      </c>
      <c r="I219" s="184" t="s">
        <v>243</v>
      </c>
      <c r="J219" s="184">
        <v>2000</v>
      </c>
      <c r="K219" s="14">
        <v>41711</v>
      </c>
      <c r="L219" s="14">
        <v>41711</v>
      </c>
    </row>
    <row r="220" spans="4:12" hidden="1" outlineLevel="1">
      <c r="D220" s="231" t="str">
        <f t="shared" si="4"/>
        <v>14-801   GREEN SECTION    VARIOS                     100000</v>
      </c>
      <c r="E220" s="231"/>
      <c r="F220" s="231"/>
      <c r="G220" t="s">
        <v>556</v>
      </c>
      <c r="H220" s="186" t="s">
        <v>557</v>
      </c>
      <c r="I220" s="184" t="s">
        <v>542</v>
      </c>
      <c r="J220" s="184">
        <v>100000</v>
      </c>
      <c r="K220" s="14">
        <v>41640</v>
      </c>
      <c r="L220" s="14">
        <v>42004</v>
      </c>
    </row>
    <row r="221" spans="4:12" hidden="1" outlineLevel="1">
      <c r="D221" s="231" t="str">
        <f t="shared" si="4"/>
        <v>14-802   REUNIÓN PRESIDENTE CON FFAA    MADRID                     3400</v>
      </c>
      <c r="E221" s="231"/>
      <c r="F221" s="231"/>
      <c r="G221" t="s">
        <v>558</v>
      </c>
      <c r="H221" s="186" t="s">
        <v>559</v>
      </c>
      <c r="I221" s="184" t="s">
        <v>517</v>
      </c>
      <c r="J221" s="184">
        <v>3400</v>
      </c>
      <c r="K221" s="14">
        <v>41691</v>
      </c>
      <c r="L221" s="14">
        <v>41691</v>
      </c>
    </row>
    <row r="222" spans="4:12" hidden="1" outlineLevel="1">
      <c r="D222" s="231" t="str">
        <f t="shared" si="4"/>
        <v>14-803   JUNTA DIRECTIVA    CNG, MADRID                     3000</v>
      </c>
      <c r="E222" s="231"/>
      <c r="F222" s="231"/>
      <c r="G222" t="s">
        <v>560</v>
      </c>
      <c r="H222" s="186" t="s">
        <v>82</v>
      </c>
      <c r="I222" s="184" t="s">
        <v>243</v>
      </c>
      <c r="J222" s="184">
        <v>3000</v>
      </c>
      <c r="K222" s="14">
        <v>41754</v>
      </c>
      <c r="L222" s="14">
        <v>41754</v>
      </c>
    </row>
    <row r="223" spans="4:12" hidden="1" outlineLevel="1">
      <c r="D223" s="231" t="str">
        <f t="shared" si="4"/>
        <v>14-804   COMISIÓN DELEGADA    CNG, MADRID                     3000</v>
      </c>
      <c r="E223" s="231"/>
      <c r="F223" s="231"/>
      <c r="G223" t="s">
        <v>561</v>
      </c>
      <c r="H223" s="186" t="s">
        <v>81</v>
      </c>
      <c r="I223" s="184" t="s">
        <v>243</v>
      </c>
      <c r="J223" s="184">
        <v>3000</v>
      </c>
      <c r="K223" s="14">
        <v>41754</v>
      </c>
      <c r="L223" s="14">
        <v>41754</v>
      </c>
    </row>
    <row r="224" spans="4:12" hidden="1" outlineLevel="1">
      <c r="D224" s="231" t="str">
        <f t="shared" si="4"/>
        <v>14-805   ASAMBLEA LIQUIDACIÓN PRESUPUESTO    CNG, MADRID                     2500</v>
      </c>
      <c r="E224" s="231"/>
      <c r="F224" s="231"/>
      <c r="G224" t="s">
        <v>562</v>
      </c>
      <c r="H224" s="186" t="s">
        <v>563</v>
      </c>
      <c r="I224" s="184" t="s">
        <v>243</v>
      </c>
      <c r="J224" s="184">
        <v>2500</v>
      </c>
      <c r="K224" s="14">
        <v>41787</v>
      </c>
      <c r="L224" s="14">
        <v>41787</v>
      </c>
    </row>
    <row r="225" spans="4:12" hidden="1" outlineLevel="1">
      <c r="D225" s="231" t="str">
        <f t="shared" si="4"/>
        <v>14-806   REUNIÓN PRESIDENTE CON FFAA    ALICANTE                     3300</v>
      </c>
      <c r="E225" s="231"/>
      <c r="F225" s="231"/>
      <c r="G225" t="s">
        <v>564</v>
      </c>
      <c r="H225" s="186" t="s">
        <v>559</v>
      </c>
      <c r="I225" s="184" t="s">
        <v>565</v>
      </c>
      <c r="J225" s="184">
        <v>3300</v>
      </c>
      <c r="K225" s="14">
        <v>41803</v>
      </c>
      <c r="L225" s="14">
        <v>41803</v>
      </c>
    </row>
    <row r="226" spans="4:12" hidden="1" outlineLevel="1">
      <c r="D226" s="231" t="str">
        <f t="shared" si="4"/>
        <v>14-807   JUNTA DIRECTIVA    CNG, MADRID                     3000</v>
      </c>
      <c r="E226" s="231"/>
      <c r="F226" s="231"/>
      <c r="G226" t="s">
        <v>566</v>
      </c>
      <c r="H226" s="186" t="s">
        <v>82</v>
      </c>
      <c r="I226" s="184" t="s">
        <v>243</v>
      </c>
      <c r="J226" s="184">
        <v>3000</v>
      </c>
      <c r="K226" s="14">
        <v>41823</v>
      </c>
      <c r="L226" s="14">
        <v>41823</v>
      </c>
    </row>
    <row r="227" spans="4:12" hidden="1" outlineLevel="1">
      <c r="D227" s="231" t="str">
        <f t="shared" si="4"/>
        <v>14-808   COMISIÓN DELEGADA    CNG, MADRID                     3000</v>
      </c>
      <c r="E227" s="231"/>
      <c r="F227" s="231"/>
      <c r="G227" t="s">
        <v>567</v>
      </c>
      <c r="H227" s="186" t="s">
        <v>81</v>
      </c>
      <c r="I227" s="184" t="s">
        <v>243</v>
      </c>
      <c r="J227" s="184">
        <v>3000</v>
      </c>
      <c r="K227" s="14">
        <v>41823</v>
      </c>
      <c r="L227" s="14">
        <v>41823</v>
      </c>
    </row>
    <row r="228" spans="4:12" hidden="1" outlineLevel="1">
      <c r="D228" s="231" t="str">
        <f t="shared" si="4"/>
        <v>14-809   REUNIÓN PRESIDENTE CON FFAA    ASTURIAS                     3300</v>
      </c>
      <c r="E228" s="231"/>
      <c r="F228" s="231"/>
      <c r="G228" t="s">
        <v>568</v>
      </c>
      <c r="H228" s="186" t="s">
        <v>559</v>
      </c>
      <c r="I228" s="184" t="s">
        <v>507</v>
      </c>
      <c r="J228" s="184">
        <v>3300</v>
      </c>
      <c r="K228" s="14">
        <v>41923</v>
      </c>
      <c r="L228" s="14">
        <v>41923</v>
      </c>
    </row>
    <row r="229" spans="4:12" hidden="1" outlineLevel="1">
      <c r="D229" s="231" t="str">
        <f t="shared" si="4"/>
        <v>14-810   JUNTA DIRECTIVA    CNG, MADRID                     3000</v>
      </c>
      <c r="E229" s="231"/>
      <c r="F229" s="231"/>
      <c r="G229" t="s">
        <v>569</v>
      </c>
      <c r="H229" s="186" t="s">
        <v>82</v>
      </c>
      <c r="I229" s="184" t="s">
        <v>243</v>
      </c>
      <c r="J229" s="184">
        <v>3000</v>
      </c>
      <c r="K229" s="14">
        <v>41948</v>
      </c>
      <c r="L229" s="14">
        <v>41948</v>
      </c>
    </row>
    <row r="230" spans="4:12" hidden="1" outlineLevel="1">
      <c r="D230" s="231" t="str">
        <f t="shared" si="4"/>
        <v>14-811   COMISIÓN DELEGADA    CNG, MADRID                     3500</v>
      </c>
      <c r="E230" s="231"/>
      <c r="F230" s="231"/>
      <c r="G230" t="s">
        <v>570</v>
      </c>
      <c r="H230" s="186" t="s">
        <v>81</v>
      </c>
      <c r="I230" s="184" t="s">
        <v>243</v>
      </c>
      <c r="J230" s="184">
        <v>3500</v>
      </c>
      <c r="K230" s="14">
        <v>41948</v>
      </c>
      <c r="L230" s="14">
        <v>41948</v>
      </c>
    </row>
    <row r="231" spans="4:12" hidden="1" outlineLevel="1">
      <c r="D231" s="231" t="str">
        <f t="shared" si="4"/>
        <v>14-812   ASAMBLEA APROBACIÓN PRESUPUESTO    CNG, MADRID                     2500</v>
      </c>
      <c r="E231" s="231"/>
      <c r="F231" s="231"/>
      <c r="G231" t="s">
        <v>571</v>
      </c>
      <c r="H231" s="186" t="s">
        <v>572</v>
      </c>
      <c r="I231" s="184" t="s">
        <v>243</v>
      </c>
      <c r="J231" s="184">
        <v>2500</v>
      </c>
      <c r="K231" s="14">
        <v>41985</v>
      </c>
      <c r="L231" s="14">
        <v>41985</v>
      </c>
    </row>
    <row r="232" spans="4:12" hidden="1" outlineLevel="1">
      <c r="D232" s="231" t="str">
        <f t="shared" si="4"/>
        <v>14-813   REUNIONES COMITÉS TÉCNICOS    MADRID                     45000</v>
      </c>
      <c r="E232" s="231"/>
      <c r="F232" s="231"/>
      <c r="G232" t="s">
        <v>573</v>
      </c>
      <c r="H232" s="186" t="s">
        <v>83</v>
      </c>
      <c r="I232" s="184" t="s">
        <v>517</v>
      </c>
      <c r="J232" s="184">
        <v>45000</v>
      </c>
      <c r="K232" s="14">
        <v>41640</v>
      </c>
      <c r="L232" s="14">
        <v>42004</v>
      </c>
    </row>
    <row r="233" spans="4:12" hidden="1" outlineLevel="1">
      <c r="D233" s="231" t="str">
        <f t="shared" si="4"/>
        <v>14-814   REUNIONES IPPA P&amp;P    CNG, MADRID                     4000</v>
      </c>
      <c r="E233" s="231"/>
      <c r="F233" s="231"/>
      <c r="G233" t="s">
        <v>574</v>
      </c>
      <c r="H233" s="186" t="s">
        <v>575</v>
      </c>
      <c r="I233" s="184" t="s">
        <v>243</v>
      </c>
      <c r="J233" s="184">
        <v>4000</v>
      </c>
      <c r="K233" s="14">
        <v>41730</v>
      </c>
      <c r="L233" s="14">
        <v>41731</v>
      </c>
    </row>
    <row r="234" spans="4:12" hidden="1" outlineLevel="1">
      <c r="D234" s="231" t="str">
        <f t="shared" si="4"/>
        <v>14-900   Cº INTERNAC. ESPAÑA DOBLES SENIOR MASC.    LA MANGA CLUB                     0</v>
      </c>
      <c r="E234" s="231"/>
      <c r="F234" s="231"/>
      <c r="G234" t="s">
        <v>576</v>
      </c>
      <c r="H234" s="186" t="s">
        <v>577</v>
      </c>
      <c r="I234" s="184" t="s">
        <v>498</v>
      </c>
      <c r="J234" s="13">
        <v>0</v>
      </c>
      <c r="K234" s="14">
        <v>41675</v>
      </c>
      <c r="L234" s="14">
        <v>41676</v>
      </c>
    </row>
    <row r="235" spans="4:12" hidden="1" outlineLevel="1">
      <c r="D235" s="231" t="str">
        <f t="shared" si="4"/>
        <v>14-901   Cº INTERNAC. ESPAÑA INDIV.SENIOR MASC.    LA MANGA CLUB                     1000</v>
      </c>
      <c r="E235" s="231"/>
      <c r="F235" s="231"/>
      <c r="G235" t="s">
        <v>578</v>
      </c>
      <c r="H235" s="186" t="s">
        <v>579</v>
      </c>
      <c r="I235" s="184" t="s">
        <v>498</v>
      </c>
      <c r="J235" s="184">
        <v>1000</v>
      </c>
      <c r="K235" s="14">
        <v>41677</v>
      </c>
      <c r="L235" s="14">
        <v>41679</v>
      </c>
    </row>
    <row r="236" spans="4:12" hidden="1" outlineLevel="1">
      <c r="D236" s="231" t="str">
        <f t="shared" si="4"/>
        <v>14-902   II PUNTUABLE RANKING NAC. SR. MASC.    EL BOQUE                     0</v>
      </c>
      <c r="E236" s="231"/>
      <c r="F236" s="231"/>
      <c r="G236" t="s">
        <v>580</v>
      </c>
      <c r="H236" s="186" t="s">
        <v>581</v>
      </c>
      <c r="I236" s="184" t="s">
        <v>582</v>
      </c>
      <c r="J236" s="13">
        <v>0</v>
      </c>
      <c r="K236" s="14">
        <v>41713</v>
      </c>
      <c r="L236" s="14">
        <v>41714</v>
      </c>
    </row>
    <row r="237" spans="4:12" hidden="1" outlineLevel="1">
      <c r="D237" s="231" t="str">
        <f t="shared" si="4"/>
        <v>14-903   III PUNTUABLE RANKING NAC.SR.MASC.    VALDELUZ                     0</v>
      </c>
      <c r="E237" s="231"/>
      <c r="F237" s="231"/>
      <c r="G237" t="s">
        <v>583</v>
      </c>
      <c r="H237" s="186" t="s">
        <v>584</v>
      </c>
      <c r="I237" s="184" t="s">
        <v>585</v>
      </c>
      <c r="J237" s="13">
        <v>0</v>
      </c>
      <c r="K237" s="14">
        <v>41755</v>
      </c>
      <c r="L237" s="14">
        <v>41756</v>
      </c>
    </row>
    <row r="238" spans="4:12" hidden="1" outlineLevel="1">
      <c r="D238" s="231" t="str">
        <f t="shared" si="4"/>
        <v>14-904   Cº ESPAÑA DOBLES SENIOR MASCULINO    SAN CUGAT                     0</v>
      </c>
      <c r="E238" s="231"/>
      <c r="F238" s="231"/>
      <c r="G238" t="s">
        <v>586</v>
      </c>
      <c r="H238" s="186" t="s">
        <v>587</v>
      </c>
      <c r="I238" s="184" t="s">
        <v>588</v>
      </c>
      <c r="J238" s="13">
        <v>0</v>
      </c>
      <c r="K238" s="14">
        <v>41766</v>
      </c>
      <c r="L238" s="14">
        <v>41767</v>
      </c>
    </row>
    <row r="239" spans="4:12" hidden="1" outlineLevel="1">
      <c r="D239" s="231" t="str">
        <f t="shared" si="4"/>
        <v>14-905   Cº ESPAÑA INDIVIDUAL SENIOR MASC.    SAN CUGAT                     1000</v>
      </c>
      <c r="E239" s="231"/>
      <c r="F239" s="231"/>
      <c r="G239" t="s">
        <v>589</v>
      </c>
      <c r="H239" s="186" t="s">
        <v>590</v>
      </c>
      <c r="I239" s="184" t="s">
        <v>588</v>
      </c>
      <c r="J239" s="184">
        <v>1000</v>
      </c>
      <c r="K239" s="14">
        <v>41768</v>
      </c>
      <c r="L239" s="14">
        <v>41770</v>
      </c>
    </row>
    <row r="240" spans="4:12" hidden="1" outlineLevel="1">
      <c r="D240" s="231" t="str">
        <f t="shared" si="4"/>
        <v>14-906   Cº EUROPA SENIOR INDIVIDUAL MAS-FEM    PUERTA DE HIERRO                     3000</v>
      </c>
      <c r="E240" s="231"/>
      <c r="F240" s="231"/>
      <c r="G240" t="s">
        <v>591</v>
      </c>
      <c r="H240" s="186" t="s">
        <v>592</v>
      </c>
      <c r="I240" s="184" t="s">
        <v>593</v>
      </c>
      <c r="J240" s="184">
        <v>3000</v>
      </c>
      <c r="K240" s="14">
        <v>41802</v>
      </c>
      <c r="L240" s="14">
        <v>41804</v>
      </c>
    </row>
    <row r="241" spans="4:12" hidden="1" outlineLevel="1">
      <c r="D241" s="231" t="str">
        <f t="shared" si="4"/>
        <v>14-907   BRITISH SENIOR MASCULINO    GANTON C.G.                     3000</v>
      </c>
      <c r="E241" s="231"/>
      <c r="F241" s="231"/>
      <c r="G241" t="s">
        <v>594</v>
      </c>
      <c r="H241" s="186" t="s">
        <v>595</v>
      </c>
      <c r="I241" s="184" t="s">
        <v>596</v>
      </c>
      <c r="J241" s="184">
        <v>3000</v>
      </c>
      <c r="K241" s="14">
        <v>41857</v>
      </c>
      <c r="L241" s="14">
        <v>41859</v>
      </c>
    </row>
    <row r="242" spans="4:12" hidden="1" outlineLevel="1">
      <c r="D242" s="231" t="str">
        <f t="shared" si="4"/>
        <v>14-908   Cº EUROPA SENIOR MASCULINO POR EQUIPOS    SIERRA GOLF CLUB                     15000</v>
      </c>
      <c r="E242" s="231"/>
      <c r="F242" s="231"/>
      <c r="G242" t="s">
        <v>597</v>
      </c>
      <c r="H242" s="186" t="s">
        <v>598</v>
      </c>
      <c r="I242" s="184" t="s">
        <v>599</v>
      </c>
      <c r="J242" s="184">
        <v>15000</v>
      </c>
      <c r="K242" s="14">
        <v>41792</v>
      </c>
      <c r="L242" s="14">
        <v>41799</v>
      </c>
    </row>
    <row r="243" spans="4:12" hidden="1" outlineLevel="1">
      <c r="D243" s="231" t="str">
        <f t="shared" si="4"/>
        <v>14-909   OPEN DE ESPAÑA DE GOLF    A DETERMINAR                     1250000</v>
      </c>
      <c r="E243" s="231"/>
      <c r="F243" s="231"/>
      <c r="G243" t="s">
        <v>600</v>
      </c>
      <c r="H243" s="186" t="s">
        <v>601</v>
      </c>
      <c r="I243" s="184" t="s">
        <v>84</v>
      </c>
      <c r="J243" s="184">
        <v>1250000</v>
      </c>
      <c r="K243" s="14">
        <v>41640</v>
      </c>
      <c r="L243" s="14">
        <v>42004</v>
      </c>
    </row>
    <row r="244" spans="4:12" hidden="1" outlineLevel="1">
      <c r="D244" s="231" t="str">
        <f t="shared" si="4"/>
        <v>14-910   Cº ESPAÑA SENIOR DE P&amp;P    COLMENAR GOLF, MADRID                     2500</v>
      </c>
      <c r="E244" s="231"/>
      <c r="F244" s="231"/>
      <c r="G244" t="s">
        <v>602</v>
      </c>
      <c r="H244" s="186" t="s">
        <v>603</v>
      </c>
      <c r="I244" s="184" t="s">
        <v>604</v>
      </c>
      <c r="J244" s="184">
        <v>2500</v>
      </c>
      <c r="K244" s="14">
        <v>41769</v>
      </c>
      <c r="L244" s="14">
        <v>41770</v>
      </c>
    </row>
    <row r="245" spans="4:12" hidden="1" outlineLevel="1">
      <c r="D245" s="231" t="str">
        <f t="shared" si="4"/>
        <v>14-911   Cº INTERNACIONAL ESPAÑA SR. FEM.    LAS PALMAS G.C.                     1200</v>
      </c>
      <c r="E245" s="231"/>
      <c r="F245" s="231"/>
      <c r="G245" t="s">
        <v>605</v>
      </c>
      <c r="H245" s="186" t="s">
        <v>606</v>
      </c>
      <c r="I245" s="184" t="s">
        <v>415</v>
      </c>
      <c r="J245" s="184">
        <v>1200</v>
      </c>
      <c r="K245" s="14">
        <v>41689</v>
      </c>
      <c r="L245" s="14">
        <v>41692</v>
      </c>
    </row>
    <row r="246" spans="4:12" hidden="1" outlineLevel="1">
      <c r="D246" s="231" t="str">
        <f t="shared" si="4"/>
        <v>14-912   MASTER SENIOR MASCULINO    LERMA, BURGOS                     6000</v>
      </c>
      <c r="E246" s="231"/>
      <c r="F246" s="231"/>
      <c r="G246" t="s">
        <v>607</v>
      </c>
      <c r="H246" s="186" t="s">
        <v>608</v>
      </c>
      <c r="I246" s="184" t="s">
        <v>609</v>
      </c>
      <c r="J246" s="184">
        <v>6000</v>
      </c>
      <c r="K246" s="14">
        <v>41786</v>
      </c>
      <c r="L246" s="14">
        <v>41788</v>
      </c>
    </row>
    <row r="247" spans="4:12" hidden="1" outlineLevel="1">
      <c r="D247" s="231" t="str">
        <f t="shared" si="4"/>
        <v>14-913   GRAN PREMIO SENIOR FEMENINO    NEGURI                     1200</v>
      </c>
      <c r="E247" s="231"/>
      <c r="F247" s="231"/>
      <c r="G247" t="s">
        <v>610</v>
      </c>
      <c r="H247" s="186" t="s">
        <v>611</v>
      </c>
      <c r="I247" s="184" t="s">
        <v>612</v>
      </c>
      <c r="J247" s="184">
        <v>1200</v>
      </c>
      <c r="K247" s="14">
        <v>41734</v>
      </c>
      <c r="L247" s="14">
        <v>41735</v>
      </c>
    </row>
    <row r="248" spans="4:12" hidden="1" outlineLevel="1">
      <c r="D248" s="231" t="str">
        <f t="shared" si="4"/>
        <v>14-914   Cº ESPAÑA SENIOR FEMENINO    SAN CUGAT                     2050</v>
      </c>
      <c r="E248" s="231"/>
      <c r="F248" s="231"/>
      <c r="G248" t="s">
        <v>613</v>
      </c>
      <c r="H248" s="186" t="s">
        <v>614</v>
      </c>
      <c r="I248" s="184" t="s">
        <v>588</v>
      </c>
      <c r="J248" s="184">
        <v>2050</v>
      </c>
      <c r="K248" s="14">
        <v>41775</v>
      </c>
      <c r="L248" s="14">
        <v>41777</v>
      </c>
    </row>
    <row r="249" spans="4:12" hidden="1" outlineLevel="1">
      <c r="D249" s="231" t="str">
        <f t="shared" si="4"/>
        <v>14-915   Cº EUROPA INDIVIDUAL SENIOR FEMENINO    PUERTA DE HIERRO                     4000</v>
      </c>
      <c r="E249" s="231"/>
      <c r="F249" s="231"/>
      <c r="G249" t="s">
        <v>615</v>
      </c>
      <c r="H249" s="186" t="s">
        <v>616</v>
      </c>
      <c r="I249" s="184" t="s">
        <v>593</v>
      </c>
      <c r="J249" s="184">
        <v>4000</v>
      </c>
      <c r="K249" s="14">
        <v>41802</v>
      </c>
      <c r="L249" s="14">
        <v>41804</v>
      </c>
    </row>
    <row r="250" spans="4:12" hidden="1" outlineLevel="1">
      <c r="D250" s="231" t="str">
        <f t="shared" si="4"/>
        <v>14-916   Cº ESPAÑA SENIOR DOBLE FEMENINO    LA DEHESA                     1000</v>
      </c>
      <c r="E250" s="231"/>
      <c r="F250" s="231"/>
      <c r="G250" t="s">
        <v>617</v>
      </c>
      <c r="H250" s="186" t="s">
        <v>618</v>
      </c>
      <c r="I250" s="184" t="s">
        <v>619</v>
      </c>
      <c r="J250" s="184">
        <v>1000</v>
      </c>
      <c r="K250" s="14">
        <v>41916</v>
      </c>
      <c r="L250" s="14">
        <v>41917</v>
      </c>
    </row>
    <row r="251" spans="4:12" hidden="1" outlineLevel="1">
      <c r="D251" s="231" t="str">
        <f t="shared" si="4"/>
        <v>14-917   BRITISH LADIES SENIOR    ROYAL DORNOCH GC                     2000</v>
      </c>
      <c r="E251" s="231"/>
      <c r="F251" s="231"/>
      <c r="G251" t="s">
        <v>620</v>
      </c>
      <c r="H251" s="186" t="s">
        <v>621</v>
      </c>
      <c r="I251" s="184" t="s">
        <v>622</v>
      </c>
      <c r="J251" s="184">
        <v>2000</v>
      </c>
      <c r="K251" s="14">
        <v>41898</v>
      </c>
      <c r="L251" s="14">
        <v>41900</v>
      </c>
    </row>
    <row r="252" spans="4:12" hidden="1" outlineLevel="1">
      <c r="D252" s="231" t="str">
        <f t="shared" si="4"/>
        <v>14-918   Cº EUROPA SENIOR POR EQUIPOS FEMENINO    GUT ALTENTANN GC                     13000</v>
      </c>
      <c r="E252" s="231"/>
      <c r="F252" s="231"/>
      <c r="G252" t="s">
        <v>623</v>
      </c>
      <c r="H252" s="186" t="s">
        <v>624</v>
      </c>
      <c r="I252" s="184" t="s">
        <v>625</v>
      </c>
      <c r="J252" s="184">
        <v>13000</v>
      </c>
      <c r="K252" s="14">
        <v>41884</v>
      </c>
      <c r="L252" s="14">
        <v>41888</v>
      </c>
    </row>
    <row r="253" spans="4:12" hidden="1" outlineLevel="1">
      <c r="D253" s="231" t="str">
        <f t="shared" si="4"/>
        <v>14-919   Cº ESPAÑA SENIOR PROFESIONAL    A DETERMINAR                     45000</v>
      </c>
      <c r="E253" s="231"/>
      <c r="F253" s="231"/>
      <c r="G253" s="13" t="s">
        <v>626</v>
      </c>
      <c r="H253" s="187" t="s">
        <v>627</v>
      </c>
      <c r="I253" s="184" t="s">
        <v>84</v>
      </c>
      <c r="J253" s="184">
        <v>45000</v>
      </c>
      <c r="K253" s="14">
        <v>41640</v>
      </c>
      <c r="L253" s="14">
        <v>41641</v>
      </c>
    </row>
    <row r="254" spans="4:12" hidden="1" outlineLevel="1">
      <c r="D254" s="231" t="str">
        <f t="shared" si="4"/>
        <v>14-920   ALPS TOUR    A DETERMINAR                     61200</v>
      </c>
      <c r="E254" s="231"/>
      <c r="F254" s="231"/>
      <c r="G254" s="13" t="s">
        <v>628</v>
      </c>
      <c r="H254" s="187" t="s">
        <v>80</v>
      </c>
      <c r="I254" s="184" t="s">
        <v>84</v>
      </c>
      <c r="J254" s="184">
        <v>61200</v>
      </c>
      <c r="K254" s="14">
        <v>41640</v>
      </c>
      <c r="L254" s="14">
        <v>41820</v>
      </c>
    </row>
    <row r="255" spans="4:12" hidden="1" outlineLevel="1">
      <c r="D255" s="231" t="str">
        <f t="shared" si="4"/>
        <v>14-921   LET ACCESS SERIES    A DETERMINAR                     60000</v>
      </c>
      <c r="E255" s="231"/>
      <c r="F255" s="231"/>
      <c r="G255" s="13" t="s">
        <v>629</v>
      </c>
      <c r="H255" s="187" t="s">
        <v>630</v>
      </c>
      <c r="I255" s="184" t="s">
        <v>84</v>
      </c>
      <c r="J255" s="184">
        <v>60000</v>
      </c>
      <c r="K255" s="14">
        <v>41760</v>
      </c>
      <c r="L255" s="14">
        <v>41764</v>
      </c>
    </row>
    <row r="256" spans="4:12" hidden="1" outlineLevel="1">
      <c r="D256" s="231" t="str">
        <f t="shared" ref="D256:D260" si="5">CONCATENATE(G256,"   ",I256,"    ",H256,"                     ",J256)</f>
        <v xml:space="preserve">                            </v>
      </c>
      <c r="E256" s="231"/>
      <c r="F256" s="231"/>
      <c r="G256" s="13"/>
      <c r="H256" s="187"/>
      <c r="I256" s="184"/>
      <c r="J256" s="222"/>
      <c r="K256" s="14"/>
      <c r="L256" s="14"/>
    </row>
    <row r="257" spans="1:12" hidden="1" outlineLevel="1">
      <c r="D257" s="231" t="str">
        <f t="shared" si="5"/>
        <v xml:space="preserve">                            </v>
      </c>
      <c r="E257" s="231"/>
      <c r="F257" s="231"/>
      <c r="G257" s="13"/>
      <c r="H257" s="187"/>
      <c r="I257" s="184"/>
      <c r="J257" s="222"/>
      <c r="K257" s="14"/>
      <c r="L257" s="14"/>
    </row>
    <row r="258" spans="1:12" hidden="1" outlineLevel="1">
      <c r="D258" s="231" t="str">
        <f t="shared" si="5"/>
        <v xml:space="preserve">                            </v>
      </c>
      <c r="E258" s="231"/>
      <c r="F258" s="231"/>
      <c r="G258" s="13"/>
      <c r="H258" s="187"/>
      <c r="I258" s="184"/>
      <c r="J258" s="13"/>
      <c r="K258" s="189"/>
      <c r="L258" s="189"/>
    </row>
    <row r="259" spans="1:12" hidden="1" outlineLevel="1">
      <c r="D259" s="231" t="str">
        <f t="shared" si="5"/>
        <v xml:space="preserve">                            </v>
      </c>
      <c r="E259" s="231"/>
      <c r="F259" s="231"/>
      <c r="G259" s="13"/>
      <c r="H259" s="187"/>
      <c r="I259" s="184"/>
      <c r="J259" s="13"/>
      <c r="K259" s="189"/>
      <c r="L259" s="189"/>
    </row>
    <row r="260" spans="1:12" hidden="1" outlineLevel="1">
      <c r="D260" s="231" t="str">
        <f t="shared" si="5"/>
        <v xml:space="preserve">                            </v>
      </c>
      <c r="E260" s="231"/>
      <c r="F260" s="231"/>
      <c r="G260" s="13"/>
      <c r="H260" s="187"/>
      <c r="I260" s="184"/>
      <c r="J260" s="13"/>
      <c r="K260" s="189"/>
      <c r="L260" s="189"/>
    </row>
    <row r="261" spans="1:12" hidden="1" outlineLevel="1">
      <c r="D261" s="183"/>
      <c r="E261" s="183"/>
      <c r="F261" s="183"/>
      <c r="G261" s="13"/>
      <c r="H261" s="187"/>
      <c r="I261" s="184"/>
      <c r="J261" s="13"/>
      <c r="K261" s="14"/>
      <c r="L261" s="14"/>
    </row>
    <row r="262" spans="1:12" collapsed="1">
      <c r="D262" s="183"/>
      <c r="E262" s="183"/>
      <c r="F262" s="183"/>
      <c r="G262" s="13"/>
      <c r="H262" s="187"/>
      <c r="I262" s="184"/>
      <c r="J262" s="13"/>
      <c r="K262" s="14"/>
      <c r="L262" s="14"/>
    </row>
    <row r="263" spans="1:12">
      <c r="D263" s="183"/>
      <c r="E263" s="183"/>
      <c r="F263" s="183"/>
      <c r="G263" s="13"/>
      <c r="H263" s="187"/>
      <c r="I263" s="184"/>
      <c r="J263" s="13"/>
      <c r="K263" s="14"/>
      <c r="L263" s="14"/>
    </row>
    <row r="264" spans="1:12">
      <c r="D264" s="183"/>
      <c r="E264" s="183"/>
      <c r="F264" s="183"/>
      <c r="G264" s="13"/>
      <c r="H264" s="187"/>
      <c r="I264" s="184"/>
      <c r="J264" s="13"/>
      <c r="K264" s="14"/>
      <c r="L264" s="14"/>
    </row>
    <row r="265" spans="1:12">
      <c r="D265" s="183"/>
      <c r="E265" s="183"/>
      <c r="F265" s="183"/>
      <c r="G265" s="13"/>
      <c r="H265" s="187"/>
      <c r="I265" s="184"/>
      <c r="J265" s="13"/>
      <c r="K265" s="14"/>
      <c r="L265" s="14"/>
    </row>
    <row r="266" spans="1:12" ht="26.25">
      <c r="A266" s="181"/>
      <c r="B266" s="182" t="s">
        <v>142</v>
      </c>
      <c r="F266" s="255" t="s">
        <v>143</v>
      </c>
      <c r="G266" s="255"/>
    </row>
    <row r="270" spans="1:12" ht="26.25">
      <c r="A270" s="181"/>
      <c r="E270" s="182"/>
      <c r="F270" s="181"/>
    </row>
    <row r="274" spans="1:7" ht="26.25">
      <c r="A274" s="254"/>
      <c r="B274" s="254"/>
      <c r="C274" s="254"/>
      <c r="D274" s="254"/>
      <c r="F274" s="255" t="str">
        <f>D16</f>
        <v>Ernesto Fernandez de Gamboa</v>
      </c>
      <c r="G274" s="255"/>
    </row>
    <row r="276" spans="1:7">
      <c r="A276" s="121" t="s">
        <v>138</v>
      </c>
    </row>
    <row r="277" spans="1:7">
      <c r="A277" s="121" t="s">
        <v>139</v>
      </c>
    </row>
    <row r="278" spans="1:7">
      <c r="A278" s="121" t="s">
        <v>140</v>
      </c>
    </row>
    <row r="279" spans="1:7">
      <c r="A279" s="121" t="s">
        <v>141</v>
      </c>
    </row>
  </sheetData>
  <sheetProtection password="D86B" sheet="1" objects="1" scenarios="1"/>
  <mergeCells count="210">
    <mergeCell ref="D3:H4"/>
    <mergeCell ref="F6:G8"/>
    <mergeCell ref="D259:F259"/>
    <mergeCell ref="D260:F260"/>
    <mergeCell ref="A19:B26"/>
    <mergeCell ref="A274:D274"/>
    <mergeCell ref="F274:G274"/>
    <mergeCell ref="F266:G266"/>
    <mergeCell ref="D255:F255"/>
    <mergeCell ref="D256:F256"/>
    <mergeCell ref="D257:F257"/>
    <mergeCell ref="D258:F258"/>
    <mergeCell ref="D77:F77"/>
    <mergeCell ref="D82:F82"/>
    <mergeCell ref="D83:F83"/>
    <mergeCell ref="D84:F84"/>
    <mergeCell ref="D85:F85"/>
    <mergeCell ref="D78:F78"/>
    <mergeCell ref="D79:F79"/>
    <mergeCell ref="D80:F80"/>
    <mergeCell ref="D81:F81"/>
    <mergeCell ref="D90:F90"/>
    <mergeCell ref="D91:F91"/>
    <mergeCell ref="D92:F92"/>
    <mergeCell ref="D93:F93"/>
    <mergeCell ref="D86:F86"/>
    <mergeCell ref="A39:H39"/>
    <mergeCell ref="D37:E37"/>
    <mergeCell ref="A35:B35"/>
    <mergeCell ref="D31:E31"/>
    <mergeCell ref="D32:E32"/>
    <mergeCell ref="D29:E29"/>
    <mergeCell ref="D16:F16"/>
    <mergeCell ref="D26:H26"/>
    <mergeCell ref="D27:H27"/>
    <mergeCell ref="D87:F87"/>
    <mergeCell ref="D88:F88"/>
    <mergeCell ref="D89:F89"/>
    <mergeCell ref="E12:F12"/>
    <mergeCell ref="D18:H18"/>
    <mergeCell ref="D19:H19"/>
    <mergeCell ref="D20:H20"/>
    <mergeCell ref="D21:H21"/>
    <mergeCell ref="D23:H23"/>
    <mergeCell ref="D10:G10"/>
    <mergeCell ref="D24:H24"/>
    <mergeCell ref="D25:H25"/>
    <mergeCell ref="D22:H22"/>
    <mergeCell ref="E14:F14"/>
    <mergeCell ref="D98:F98"/>
    <mergeCell ref="D99:F99"/>
    <mergeCell ref="D100:F100"/>
    <mergeCell ref="D101:F101"/>
    <mergeCell ref="D94:F94"/>
    <mergeCell ref="D95:F95"/>
    <mergeCell ref="D96:F96"/>
    <mergeCell ref="D97:F97"/>
    <mergeCell ref="D106:F106"/>
    <mergeCell ref="D107:F107"/>
    <mergeCell ref="D108:F108"/>
    <mergeCell ref="D109:F109"/>
    <mergeCell ref="D102:F102"/>
    <mergeCell ref="D103:F103"/>
    <mergeCell ref="D104:F104"/>
    <mergeCell ref="D105:F105"/>
    <mergeCell ref="D114:F114"/>
    <mergeCell ref="D115:F115"/>
    <mergeCell ref="D116:F116"/>
    <mergeCell ref="D117:F117"/>
    <mergeCell ref="D110:F110"/>
    <mergeCell ref="D111:F111"/>
    <mergeCell ref="D112:F112"/>
    <mergeCell ref="D113:F113"/>
    <mergeCell ref="D122:F122"/>
    <mergeCell ref="D123:F123"/>
    <mergeCell ref="D124:F124"/>
    <mergeCell ref="D125:F125"/>
    <mergeCell ref="D118:F118"/>
    <mergeCell ref="D119:F119"/>
    <mergeCell ref="D120:F120"/>
    <mergeCell ref="D121:F121"/>
    <mergeCell ref="D130:F130"/>
    <mergeCell ref="D131:F131"/>
    <mergeCell ref="D132:F132"/>
    <mergeCell ref="D133:F133"/>
    <mergeCell ref="D126:F126"/>
    <mergeCell ref="D127:F127"/>
    <mergeCell ref="D128:F128"/>
    <mergeCell ref="D129:F129"/>
    <mergeCell ref="D138:F138"/>
    <mergeCell ref="D139:F139"/>
    <mergeCell ref="D140:F140"/>
    <mergeCell ref="D141:F141"/>
    <mergeCell ref="D134:F134"/>
    <mergeCell ref="D135:F135"/>
    <mergeCell ref="D136:F136"/>
    <mergeCell ref="D137:F137"/>
    <mergeCell ref="D146:F146"/>
    <mergeCell ref="D147:F147"/>
    <mergeCell ref="D148:F148"/>
    <mergeCell ref="D149:F149"/>
    <mergeCell ref="D142:F142"/>
    <mergeCell ref="D143:F143"/>
    <mergeCell ref="D144:F144"/>
    <mergeCell ref="D145:F145"/>
    <mergeCell ref="D154:F154"/>
    <mergeCell ref="D155:F155"/>
    <mergeCell ref="D156:F156"/>
    <mergeCell ref="D157:F157"/>
    <mergeCell ref="D150:F150"/>
    <mergeCell ref="D151:F151"/>
    <mergeCell ref="D152:F152"/>
    <mergeCell ref="D153:F153"/>
    <mergeCell ref="D162:F162"/>
    <mergeCell ref="D163:F163"/>
    <mergeCell ref="D164:F164"/>
    <mergeCell ref="D165:F165"/>
    <mergeCell ref="D158:F158"/>
    <mergeCell ref="D159:F159"/>
    <mergeCell ref="D160:F160"/>
    <mergeCell ref="D161:F161"/>
    <mergeCell ref="D170:F170"/>
    <mergeCell ref="D171:F171"/>
    <mergeCell ref="D172:F172"/>
    <mergeCell ref="D173:F173"/>
    <mergeCell ref="D166:F166"/>
    <mergeCell ref="D167:F167"/>
    <mergeCell ref="D168:F168"/>
    <mergeCell ref="D169:F169"/>
    <mergeCell ref="D178:F178"/>
    <mergeCell ref="D179:F179"/>
    <mergeCell ref="D180:F180"/>
    <mergeCell ref="D181:F181"/>
    <mergeCell ref="D174:F174"/>
    <mergeCell ref="D175:F175"/>
    <mergeCell ref="D176:F176"/>
    <mergeCell ref="D177:F177"/>
    <mergeCell ref="D186:F186"/>
    <mergeCell ref="D187:F187"/>
    <mergeCell ref="D188:F188"/>
    <mergeCell ref="D189:F189"/>
    <mergeCell ref="D182:F182"/>
    <mergeCell ref="D183:F183"/>
    <mergeCell ref="D184:F184"/>
    <mergeCell ref="D185:F185"/>
    <mergeCell ref="D194:F194"/>
    <mergeCell ref="D195:F195"/>
    <mergeCell ref="D196:F196"/>
    <mergeCell ref="D197:F197"/>
    <mergeCell ref="D190:F190"/>
    <mergeCell ref="D191:F191"/>
    <mergeCell ref="D192:F192"/>
    <mergeCell ref="D193:F193"/>
    <mergeCell ref="D202:F202"/>
    <mergeCell ref="D203:F203"/>
    <mergeCell ref="D204:F204"/>
    <mergeCell ref="D205:F205"/>
    <mergeCell ref="D198:F198"/>
    <mergeCell ref="D199:F199"/>
    <mergeCell ref="D200:F200"/>
    <mergeCell ref="D201:F201"/>
    <mergeCell ref="D210:F210"/>
    <mergeCell ref="D211:F211"/>
    <mergeCell ref="D212:F212"/>
    <mergeCell ref="D222:F222"/>
    <mergeCell ref="D223:F223"/>
    <mergeCell ref="D224:F224"/>
    <mergeCell ref="D225:F225"/>
    <mergeCell ref="D234:F234"/>
    <mergeCell ref="D213:F213"/>
    <mergeCell ref="D206:F206"/>
    <mergeCell ref="D207:F207"/>
    <mergeCell ref="D208:F208"/>
    <mergeCell ref="D209:F209"/>
    <mergeCell ref="D218:F218"/>
    <mergeCell ref="D219:F219"/>
    <mergeCell ref="D220:F220"/>
    <mergeCell ref="D221:F221"/>
    <mergeCell ref="D214:F214"/>
    <mergeCell ref="D215:F215"/>
    <mergeCell ref="D216:F216"/>
    <mergeCell ref="D217:F217"/>
    <mergeCell ref="D230:F230"/>
    <mergeCell ref="D231:F231"/>
    <mergeCell ref="D232:F232"/>
    <mergeCell ref="D233:F233"/>
    <mergeCell ref="D226:F226"/>
    <mergeCell ref="D227:F227"/>
    <mergeCell ref="D228:F228"/>
    <mergeCell ref="D254:F254"/>
    <mergeCell ref="D250:F250"/>
    <mergeCell ref="D251:F251"/>
    <mergeCell ref="D252:F252"/>
    <mergeCell ref="D253:F253"/>
    <mergeCell ref="D246:F246"/>
    <mergeCell ref="D247:F247"/>
    <mergeCell ref="D248:F248"/>
    <mergeCell ref="D249:F249"/>
    <mergeCell ref="D229:F229"/>
    <mergeCell ref="D244:F244"/>
    <mergeCell ref="D245:F245"/>
    <mergeCell ref="D238:F238"/>
    <mergeCell ref="D239:F239"/>
    <mergeCell ref="D240:F240"/>
    <mergeCell ref="D241:F241"/>
    <mergeCell ref="D235:F235"/>
    <mergeCell ref="D236:F236"/>
    <mergeCell ref="D237:F237"/>
    <mergeCell ref="D242:F242"/>
    <mergeCell ref="D243:F243"/>
  </mergeCells>
  <phoneticPr fontId="1" type="noConversion"/>
  <conditionalFormatting sqref="B32">
    <cfRule type="expression" dxfId="1" priority="4">
      <formula>D34&lt;&gt;0</formula>
    </cfRule>
  </conditionalFormatting>
  <conditionalFormatting sqref="H12">
    <cfRule type="expression" dxfId="0" priority="1">
      <formula>H12&lt;&gt;E12</formula>
    </cfRule>
  </conditionalFormatting>
  <dataValidations count="4">
    <dataValidation type="list" allowBlank="1" showInputMessage="1" showErrorMessage="1" sqref="E35">
      <formula1>$I$36:$I$39</formula1>
    </dataValidation>
    <dataValidation type="list" allowBlank="1" showInputMessage="1" showErrorMessage="1" sqref="A274">
      <formula1>$A$275:$A$279</formula1>
    </dataValidation>
    <dataValidation type="list" allowBlank="1" showInputMessage="1" showErrorMessage="1" sqref="H10">
      <formula1>$K$9:$K$35</formula1>
    </dataValidation>
    <dataValidation type="list" allowBlank="1" showInputMessage="1" showErrorMessage="1" sqref="D10:G10">
      <formula1>$D$77:$D$258</formula1>
    </dataValidation>
  </dataValidations>
  <hyperlinks>
    <hyperlink ref="B32" location="FCT!A1" display="FCT"/>
  </hyperlinks>
  <pageMargins left="0.78740157480314965" right="0.39370078740157483" top="0.98425196850393704" bottom="0.98425196850393704" header="0.51181102362204722" footer="0.51181102362204722"/>
  <pageSetup paperSize="9" scale="41" orientation="portrait" r:id="rId1"/>
  <headerFooter alignWithMargins="0"/>
  <colBreaks count="1" manualBreakCount="1">
    <brk id="8" max="278" man="1"/>
  </colBreaks>
  <ignoredErrors>
    <ignoredError sqref="D45" unlockedFormula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>
    <pageSetUpPr fitToPage="1"/>
  </sheetPr>
  <dimension ref="A2:I66"/>
  <sheetViews>
    <sheetView showGridLines="0" showZeros="0" topLeftCell="A7" zoomScale="150" zoomScaleNormal="150" workbookViewId="0">
      <selection activeCell="G19" sqref="G19"/>
    </sheetView>
  </sheetViews>
  <sheetFormatPr baseColWidth="10" defaultRowHeight="12.75"/>
  <cols>
    <col min="1" max="1" width="6.42578125" style="71" bestFit="1" customWidth="1"/>
    <col min="2" max="16384" width="11.42578125" style="71"/>
  </cols>
  <sheetData>
    <row r="2" spans="2:9" ht="26.25">
      <c r="C2" s="72" t="s">
        <v>0</v>
      </c>
    </row>
    <row r="4" spans="2:9" ht="18.75">
      <c r="D4" s="73" t="s">
        <v>1</v>
      </c>
    </row>
    <row r="8" spans="2:9">
      <c r="B8" s="74" t="s">
        <v>2</v>
      </c>
      <c r="D8" s="75" t="str">
        <f>Liquidacion!D10</f>
        <v>14-407   Cº ESPAÑA MAYORES 35 AÑOS    PULA GOLF                     0</v>
      </c>
      <c r="E8" s="76"/>
      <c r="F8" s="75"/>
      <c r="G8" s="75"/>
      <c r="H8" s="75"/>
      <c r="I8" s="75"/>
    </row>
    <row r="9" spans="2:9">
      <c r="B9" s="74"/>
    </row>
    <row r="10" spans="2:9">
      <c r="B10" s="74" t="s">
        <v>3</v>
      </c>
      <c r="D10" s="75" t="str">
        <f>CONCATENATE(Liquidacion!H12," ",H11)</f>
        <v xml:space="preserve">Pula Golf </v>
      </c>
      <c r="E10" s="75"/>
      <c r="F10" s="75"/>
      <c r="G10" s="75"/>
      <c r="H10" s="75"/>
      <c r="I10" s="75"/>
    </row>
    <row r="11" spans="2:9">
      <c r="B11" s="74"/>
    </row>
    <row r="12" spans="2:9">
      <c r="B12" s="74" t="s">
        <v>184</v>
      </c>
      <c r="D12" s="75" t="str">
        <f>Liquidacion!D16</f>
        <v>Ernesto Fernandez de Gamboa</v>
      </c>
      <c r="E12" s="75"/>
      <c r="F12" s="75"/>
      <c r="G12" s="75"/>
      <c r="H12" s="75"/>
      <c r="I12" s="75"/>
    </row>
    <row r="13" spans="2:9">
      <c r="B13" s="74"/>
    </row>
    <row r="14" spans="2:9">
      <c r="B14" s="74"/>
      <c r="D14" s="77"/>
      <c r="E14" s="77"/>
      <c r="F14" s="77"/>
      <c r="G14" s="77"/>
      <c r="H14" s="77"/>
      <c r="I14" s="77"/>
    </row>
    <row r="15" spans="2:9">
      <c r="B15" s="257" t="s">
        <v>19</v>
      </c>
      <c r="C15" s="258"/>
      <c r="D15" s="257" t="s">
        <v>10</v>
      </c>
      <c r="E15" s="258"/>
      <c r="F15" s="257" t="s">
        <v>20</v>
      </c>
      <c r="G15" s="258"/>
      <c r="H15" s="257" t="s">
        <v>21</v>
      </c>
      <c r="I15" s="258"/>
    </row>
    <row r="16" spans="2:9" ht="13.5" thickBot="1">
      <c r="B16" s="203" t="s">
        <v>23</v>
      </c>
      <c r="C16" s="204" t="s">
        <v>22</v>
      </c>
      <c r="D16" s="205" t="s">
        <v>23</v>
      </c>
      <c r="E16" s="204" t="s">
        <v>22</v>
      </c>
      <c r="F16" s="205" t="s">
        <v>23</v>
      </c>
      <c r="G16" s="204" t="s">
        <v>22</v>
      </c>
      <c r="H16" s="205" t="s">
        <v>23</v>
      </c>
      <c r="I16" s="204" t="s">
        <v>22</v>
      </c>
    </row>
    <row r="17" spans="1:9" ht="14.25" thickTop="1" thickBot="1">
      <c r="A17" s="71" t="s">
        <v>17</v>
      </c>
      <c r="B17" s="206">
        <f>SUM(B18:B58)</f>
        <v>0</v>
      </c>
      <c r="C17" s="207">
        <f t="shared" ref="C17:I17" si="0">SUM(C18:C58)</f>
        <v>0</v>
      </c>
      <c r="D17" s="206">
        <f t="shared" si="0"/>
        <v>0</v>
      </c>
      <c r="E17" s="207">
        <f t="shared" si="0"/>
        <v>0</v>
      </c>
      <c r="F17" s="206">
        <f t="shared" si="0"/>
        <v>0</v>
      </c>
      <c r="G17" s="207">
        <f t="shared" si="0"/>
        <v>0</v>
      </c>
      <c r="H17" s="206">
        <f t="shared" si="0"/>
        <v>0</v>
      </c>
      <c r="I17" s="207">
        <f t="shared" si="0"/>
        <v>0</v>
      </c>
    </row>
    <row r="18" spans="1:9" ht="13.5" thickTop="1">
      <c r="A18" s="71">
        <v>1</v>
      </c>
      <c r="B18" s="208"/>
      <c r="C18" s="209"/>
      <c r="D18" s="208"/>
      <c r="E18" s="209"/>
      <c r="F18" s="208"/>
      <c r="G18" s="209"/>
      <c r="H18" s="208"/>
      <c r="I18" s="209"/>
    </row>
    <row r="19" spans="1:9">
      <c r="A19" s="71">
        <v>2</v>
      </c>
      <c r="B19" s="210"/>
      <c r="C19" s="211"/>
      <c r="D19" s="210"/>
      <c r="E19" s="211"/>
      <c r="F19" s="210"/>
      <c r="G19" s="211"/>
      <c r="H19" s="210"/>
      <c r="I19" s="211"/>
    </row>
    <row r="20" spans="1:9">
      <c r="A20" s="71">
        <v>3</v>
      </c>
      <c r="B20" s="210"/>
      <c r="C20" s="211"/>
      <c r="D20" s="210"/>
      <c r="E20" s="211"/>
      <c r="F20" s="210"/>
      <c r="G20" s="211"/>
      <c r="H20" s="210"/>
      <c r="I20" s="211"/>
    </row>
    <row r="21" spans="1:9">
      <c r="A21" s="71">
        <v>4</v>
      </c>
      <c r="B21" s="210"/>
      <c r="C21" s="211"/>
      <c r="D21" s="210"/>
      <c r="E21" s="211"/>
      <c r="F21" s="210"/>
      <c r="G21" s="211"/>
      <c r="H21" s="210"/>
      <c r="I21" s="211"/>
    </row>
    <row r="22" spans="1:9">
      <c r="A22" s="71">
        <v>5</v>
      </c>
      <c r="B22" s="210"/>
      <c r="C22" s="211"/>
      <c r="D22" s="210"/>
      <c r="E22" s="211"/>
      <c r="F22" s="210"/>
      <c r="G22" s="211"/>
      <c r="H22" s="210"/>
      <c r="I22" s="211"/>
    </row>
    <row r="23" spans="1:9">
      <c r="A23" s="71">
        <v>6</v>
      </c>
      <c r="B23" s="210"/>
      <c r="C23" s="211"/>
      <c r="D23" s="210"/>
      <c r="E23" s="211"/>
      <c r="F23" s="210"/>
      <c r="G23" s="211"/>
      <c r="H23" s="210"/>
      <c r="I23" s="211"/>
    </row>
    <row r="24" spans="1:9">
      <c r="A24" s="71">
        <v>7</v>
      </c>
      <c r="B24" s="210"/>
      <c r="C24" s="211"/>
      <c r="D24" s="210"/>
      <c r="E24" s="211"/>
      <c r="F24" s="210"/>
      <c r="G24" s="211"/>
      <c r="H24" s="210"/>
      <c r="I24" s="211"/>
    </row>
    <row r="25" spans="1:9">
      <c r="A25" s="71">
        <v>8</v>
      </c>
      <c r="B25" s="210"/>
      <c r="C25" s="211"/>
      <c r="D25" s="210"/>
      <c r="E25" s="211"/>
      <c r="F25" s="210"/>
      <c r="G25" s="211"/>
      <c r="H25" s="210"/>
      <c r="I25" s="211"/>
    </row>
    <row r="26" spans="1:9">
      <c r="A26" s="71">
        <v>9</v>
      </c>
      <c r="B26" s="210"/>
      <c r="C26" s="211"/>
      <c r="D26" s="210"/>
      <c r="E26" s="211"/>
      <c r="F26" s="210"/>
      <c r="G26" s="211"/>
      <c r="H26" s="210"/>
      <c r="I26" s="211"/>
    </row>
    <row r="27" spans="1:9">
      <c r="A27" s="71">
        <f>A26+1</f>
        <v>10</v>
      </c>
      <c r="B27" s="210"/>
      <c r="C27" s="211"/>
      <c r="D27" s="210"/>
      <c r="E27" s="211"/>
      <c r="F27" s="210"/>
      <c r="G27" s="211"/>
      <c r="H27" s="210"/>
      <c r="I27" s="211"/>
    </row>
    <row r="28" spans="1:9">
      <c r="A28" s="71">
        <f t="shared" ref="A28:A58" si="1">A27+1</f>
        <v>11</v>
      </c>
      <c r="B28" s="210"/>
      <c r="C28" s="211"/>
      <c r="D28" s="210"/>
      <c r="E28" s="211"/>
      <c r="F28" s="210"/>
      <c r="G28" s="211"/>
      <c r="H28" s="210"/>
      <c r="I28" s="211"/>
    </row>
    <row r="29" spans="1:9">
      <c r="A29" s="71">
        <f t="shared" si="1"/>
        <v>12</v>
      </c>
      <c r="B29" s="210"/>
      <c r="C29" s="211"/>
      <c r="D29" s="210"/>
      <c r="E29" s="211"/>
      <c r="F29" s="210"/>
      <c r="G29" s="211"/>
      <c r="H29" s="210"/>
      <c r="I29" s="211"/>
    </row>
    <row r="30" spans="1:9">
      <c r="A30" s="71">
        <f t="shared" si="1"/>
        <v>13</v>
      </c>
      <c r="B30" s="210"/>
      <c r="C30" s="211"/>
      <c r="D30" s="210"/>
      <c r="E30" s="211"/>
      <c r="F30" s="210"/>
      <c r="G30" s="211"/>
      <c r="H30" s="210"/>
      <c r="I30" s="211"/>
    </row>
    <row r="31" spans="1:9">
      <c r="A31" s="71">
        <f t="shared" si="1"/>
        <v>14</v>
      </c>
      <c r="B31" s="210"/>
      <c r="C31" s="211"/>
      <c r="D31" s="210"/>
      <c r="E31" s="211"/>
      <c r="F31" s="210"/>
      <c r="G31" s="211"/>
      <c r="H31" s="210"/>
      <c r="I31" s="211"/>
    </row>
    <row r="32" spans="1:9">
      <c r="A32" s="71">
        <f t="shared" si="1"/>
        <v>15</v>
      </c>
      <c r="B32" s="210"/>
      <c r="C32" s="211"/>
      <c r="D32" s="210"/>
      <c r="E32" s="211"/>
      <c r="F32" s="210"/>
      <c r="G32" s="211"/>
      <c r="H32" s="210"/>
      <c r="I32" s="211"/>
    </row>
    <row r="33" spans="1:9">
      <c r="A33" s="71">
        <f t="shared" si="1"/>
        <v>16</v>
      </c>
      <c r="B33" s="210"/>
      <c r="C33" s="211"/>
      <c r="D33" s="210"/>
      <c r="E33" s="211"/>
      <c r="F33" s="210"/>
      <c r="G33" s="211"/>
      <c r="H33" s="210"/>
      <c r="I33" s="211"/>
    </row>
    <row r="34" spans="1:9">
      <c r="A34" s="71">
        <f t="shared" si="1"/>
        <v>17</v>
      </c>
      <c r="B34" s="210"/>
      <c r="C34" s="211"/>
      <c r="D34" s="210"/>
      <c r="E34" s="211"/>
      <c r="F34" s="210"/>
      <c r="G34" s="211"/>
      <c r="H34" s="210"/>
      <c r="I34" s="211"/>
    </row>
    <row r="35" spans="1:9">
      <c r="A35" s="71">
        <f t="shared" si="1"/>
        <v>18</v>
      </c>
      <c r="B35" s="210"/>
      <c r="C35" s="211"/>
      <c r="D35" s="210"/>
      <c r="E35" s="211"/>
      <c r="F35" s="210"/>
      <c r="G35" s="211"/>
      <c r="H35" s="210"/>
      <c r="I35" s="211"/>
    </row>
    <row r="36" spans="1:9">
      <c r="A36" s="71">
        <f t="shared" si="1"/>
        <v>19</v>
      </c>
      <c r="B36" s="210"/>
      <c r="C36" s="211"/>
      <c r="D36" s="210"/>
      <c r="E36" s="211"/>
      <c r="F36" s="210"/>
      <c r="G36" s="211"/>
      <c r="H36" s="210"/>
      <c r="I36" s="211"/>
    </row>
    <row r="37" spans="1:9">
      <c r="A37" s="71">
        <f t="shared" si="1"/>
        <v>20</v>
      </c>
      <c r="B37" s="210"/>
      <c r="C37" s="211"/>
      <c r="D37" s="210"/>
      <c r="E37" s="211"/>
      <c r="F37" s="210"/>
      <c r="G37" s="211"/>
      <c r="H37" s="210"/>
      <c r="I37" s="211"/>
    </row>
    <row r="38" spans="1:9">
      <c r="A38" s="71">
        <f t="shared" si="1"/>
        <v>21</v>
      </c>
      <c r="B38" s="210"/>
      <c r="C38" s="211"/>
      <c r="D38" s="210"/>
      <c r="E38" s="211"/>
      <c r="F38" s="210"/>
      <c r="G38" s="211"/>
      <c r="H38" s="210"/>
      <c r="I38" s="211"/>
    </row>
    <row r="39" spans="1:9">
      <c r="A39" s="71">
        <f t="shared" si="1"/>
        <v>22</v>
      </c>
      <c r="B39" s="210"/>
      <c r="C39" s="211"/>
      <c r="D39" s="210"/>
      <c r="E39" s="211"/>
      <c r="F39" s="210"/>
      <c r="G39" s="211"/>
      <c r="H39" s="210"/>
      <c r="I39" s="211"/>
    </row>
    <row r="40" spans="1:9">
      <c r="A40" s="71">
        <f t="shared" si="1"/>
        <v>23</v>
      </c>
      <c r="B40" s="210"/>
      <c r="C40" s="211"/>
      <c r="D40" s="210"/>
      <c r="E40" s="211"/>
      <c r="F40" s="210"/>
      <c r="G40" s="211"/>
      <c r="H40" s="212"/>
      <c r="I40" s="211"/>
    </row>
    <row r="41" spans="1:9">
      <c r="A41" s="71">
        <f t="shared" si="1"/>
        <v>24</v>
      </c>
      <c r="B41" s="210"/>
      <c r="C41" s="211"/>
      <c r="D41" s="210"/>
      <c r="E41" s="211"/>
      <c r="F41" s="210"/>
      <c r="G41" s="211"/>
      <c r="H41" s="212"/>
      <c r="I41" s="211"/>
    </row>
    <row r="42" spans="1:9">
      <c r="A42" s="71">
        <f t="shared" si="1"/>
        <v>25</v>
      </c>
      <c r="B42" s="210"/>
      <c r="C42" s="211"/>
      <c r="D42" s="210"/>
      <c r="E42" s="211"/>
      <c r="F42" s="212"/>
      <c r="G42" s="211"/>
      <c r="H42" s="212"/>
      <c r="I42" s="211"/>
    </row>
    <row r="43" spans="1:9">
      <c r="A43" s="71">
        <f t="shared" si="1"/>
        <v>26</v>
      </c>
      <c r="B43" s="210"/>
      <c r="C43" s="211"/>
      <c r="D43" s="210"/>
      <c r="E43" s="211"/>
      <c r="F43" s="212"/>
      <c r="G43" s="211"/>
      <c r="H43" s="212"/>
      <c r="I43" s="211"/>
    </row>
    <row r="44" spans="1:9">
      <c r="A44" s="71">
        <f t="shared" si="1"/>
        <v>27</v>
      </c>
      <c r="B44" s="210"/>
      <c r="C44" s="211"/>
      <c r="D44" s="210"/>
      <c r="E44" s="211"/>
      <c r="F44" s="212"/>
      <c r="G44" s="211"/>
      <c r="H44" s="212"/>
      <c r="I44" s="211"/>
    </row>
    <row r="45" spans="1:9">
      <c r="A45" s="71">
        <f t="shared" si="1"/>
        <v>28</v>
      </c>
      <c r="B45" s="210"/>
      <c r="C45" s="211"/>
      <c r="D45" s="210"/>
      <c r="E45" s="211"/>
      <c r="F45" s="212"/>
      <c r="G45" s="211"/>
      <c r="H45" s="212"/>
      <c r="I45" s="211"/>
    </row>
    <row r="46" spans="1:9">
      <c r="A46" s="71">
        <f t="shared" si="1"/>
        <v>29</v>
      </c>
      <c r="B46" s="210"/>
      <c r="C46" s="211"/>
      <c r="D46" s="210"/>
      <c r="E46" s="211"/>
      <c r="F46" s="212"/>
      <c r="G46" s="211"/>
      <c r="H46" s="212"/>
      <c r="I46" s="211"/>
    </row>
    <row r="47" spans="1:9">
      <c r="A47" s="71">
        <f t="shared" si="1"/>
        <v>30</v>
      </c>
      <c r="B47" s="212"/>
      <c r="C47" s="211"/>
      <c r="D47" s="210"/>
      <c r="E47" s="211"/>
      <c r="F47" s="212"/>
      <c r="G47" s="211"/>
      <c r="H47" s="212"/>
      <c r="I47" s="211"/>
    </row>
    <row r="48" spans="1:9">
      <c r="A48" s="71">
        <f t="shared" si="1"/>
        <v>31</v>
      </c>
      <c r="B48" s="212"/>
      <c r="C48" s="211"/>
      <c r="D48" s="210"/>
      <c r="E48" s="211"/>
      <c r="F48" s="212"/>
      <c r="G48" s="211"/>
      <c r="H48" s="212"/>
      <c r="I48" s="211"/>
    </row>
    <row r="49" spans="1:9">
      <c r="A49" s="71">
        <f t="shared" si="1"/>
        <v>32</v>
      </c>
      <c r="B49" s="212"/>
      <c r="C49" s="211"/>
      <c r="D49" s="210"/>
      <c r="E49" s="211"/>
      <c r="F49" s="212"/>
      <c r="G49" s="211"/>
      <c r="H49" s="212"/>
      <c r="I49" s="211"/>
    </row>
    <row r="50" spans="1:9">
      <c r="A50" s="71">
        <f t="shared" si="1"/>
        <v>33</v>
      </c>
      <c r="B50" s="212"/>
      <c r="C50" s="211"/>
      <c r="D50" s="210"/>
      <c r="E50" s="211"/>
      <c r="F50" s="212"/>
      <c r="G50" s="211"/>
      <c r="H50" s="212"/>
      <c r="I50" s="211"/>
    </row>
    <row r="51" spans="1:9">
      <c r="A51" s="71">
        <f t="shared" si="1"/>
        <v>34</v>
      </c>
      <c r="B51" s="212"/>
      <c r="C51" s="211"/>
      <c r="D51" s="210"/>
      <c r="E51" s="211"/>
      <c r="F51" s="212"/>
      <c r="G51" s="211"/>
      <c r="H51" s="212"/>
      <c r="I51" s="211"/>
    </row>
    <row r="52" spans="1:9">
      <c r="A52" s="71">
        <f t="shared" si="1"/>
        <v>35</v>
      </c>
      <c r="B52" s="212"/>
      <c r="C52" s="211"/>
      <c r="D52" s="212"/>
      <c r="E52" s="211"/>
      <c r="F52" s="212"/>
      <c r="G52" s="211"/>
      <c r="H52" s="212"/>
      <c r="I52" s="211"/>
    </row>
    <row r="53" spans="1:9">
      <c r="A53" s="71">
        <f t="shared" si="1"/>
        <v>36</v>
      </c>
      <c r="B53" s="212"/>
      <c r="C53" s="211"/>
      <c r="D53" s="212"/>
      <c r="E53" s="211"/>
      <c r="F53" s="212"/>
      <c r="G53" s="211"/>
      <c r="H53" s="212"/>
      <c r="I53" s="211"/>
    </row>
    <row r="54" spans="1:9">
      <c r="A54" s="71">
        <f t="shared" si="1"/>
        <v>37</v>
      </c>
      <c r="B54" s="212"/>
      <c r="C54" s="211"/>
      <c r="D54" s="212"/>
      <c r="E54" s="211"/>
      <c r="F54" s="212"/>
      <c r="G54" s="211"/>
      <c r="H54" s="212"/>
      <c r="I54" s="211"/>
    </row>
    <row r="55" spans="1:9">
      <c r="A55" s="71">
        <f t="shared" si="1"/>
        <v>38</v>
      </c>
      <c r="B55" s="212"/>
      <c r="C55" s="211"/>
      <c r="D55" s="212"/>
      <c r="E55" s="211"/>
      <c r="F55" s="212"/>
      <c r="G55" s="211"/>
      <c r="H55" s="212"/>
      <c r="I55" s="211"/>
    </row>
    <row r="56" spans="1:9">
      <c r="A56" s="71">
        <f t="shared" si="1"/>
        <v>39</v>
      </c>
      <c r="B56" s="212"/>
      <c r="C56" s="211"/>
      <c r="D56" s="212"/>
      <c r="E56" s="211"/>
      <c r="F56" s="212"/>
      <c r="G56" s="211"/>
      <c r="H56" s="212"/>
      <c r="I56" s="211"/>
    </row>
    <row r="57" spans="1:9">
      <c r="A57" s="71">
        <f t="shared" si="1"/>
        <v>40</v>
      </c>
      <c r="B57" s="212"/>
      <c r="C57" s="211"/>
      <c r="D57" s="212"/>
      <c r="E57" s="211"/>
      <c r="F57" s="212"/>
      <c r="G57" s="211"/>
      <c r="H57" s="212"/>
      <c r="I57" s="211"/>
    </row>
    <row r="58" spans="1:9">
      <c r="A58" s="71">
        <f t="shared" si="1"/>
        <v>41</v>
      </c>
      <c r="B58" s="212"/>
      <c r="C58" s="211"/>
      <c r="D58" s="212"/>
      <c r="E58" s="211"/>
      <c r="F58" s="212"/>
      <c r="G58" s="211"/>
      <c r="H58" s="212"/>
      <c r="I58" s="211"/>
    </row>
    <row r="59" spans="1:9">
      <c r="C59" s="78"/>
      <c r="E59" s="78"/>
      <c r="G59" s="78"/>
      <c r="I59" s="78"/>
    </row>
    <row r="60" spans="1:9">
      <c r="C60" s="78"/>
      <c r="E60" s="78"/>
      <c r="G60" s="78"/>
      <c r="I60" s="78"/>
    </row>
    <row r="61" spans="1:9">
      <c r="C61" s="78"/>
      <c r="E61" s="78"/>
      <c r="G61" s="78"/>
      <c r="I61" s="78"/>
    </row>
    <row r="62" spans="1:9">
      <c r="C62" s="78"/>
      <c r="E62" s="78"/>
      <c r="G62" s="78"/>
      <c r="I62" s="78"/>
    </row>
    <row r="63" spans="1:9">
      <c r="C63" s="78"/>
      <c r="E63" s="78"/>
      <c r="G63" s="78"/>
      <c r="I63" s="78"/>
    </row>
    <row r="64" spans="1:9">
      <c r="C64" s="78"/>
    </row>
    <row r="65" spans="3:3">
      <c r="C65" s="78"/>
    </row>
    <row r="66" spans="3:3">
      <c r="C66" s="78"/>
    </row>
  </sheetData>
  <sheetProtection sheet="1" objects="1" scenarios="1"/>
  <mergeCells count="4">
    <mergeCell ref="B15:C15"/>
    <mergeCell ref="D15:E15"/>
    <mergeCell ref="F15:G15"/>
    <mergeCell ref="H15:I15"/>
  </mergeCells>
  <phoneticPr fontId="1" type="noConversion"/>
  <pageMargins left="0.75" right="0.75" top="1" bottom="1" header="0.511811024" footer="0.511811024"/>
  <pageSetup paperSize="9" scale="9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>
    <pageSetUpPr fitToPage="1"/>
  </sheetPr>
  <dimension ref="A2:Y69"/>
  <sheetViews>
    <sheetView showGridLines="0" showZeros="0" view="pageBreakPreview" zoomScale="75" zoomScaleNormal="85" zoomScaleSheetLayoutView="75" workbookViewId="0">
      <selection activeCell="C49" sqref="C49:E54"/>
    </sheetView>
  </sheetViews>
  <sheetFormatPr baseColWidth="10" defaultRowHeight="15.75" outlineLevelCol="1"/>
  <cols>
    <col min="1" max="1" width="16.140625" style="32" customWidth="1"/>
    <col min="2" max="2" width="34.7109375" style="50" customWidth="1"/>
    <col min="3" max="3" width="90.28515625" style="51" customWidth="1"/>
    <col min="4" max="4" width="15.42578125" style="51" customWidth="1"/>
    <col min="5" max="5" width="14.140625" style="51" customWidth="1"/>
    <col min="6" max="6" width="28" style="32" hidden="1" customWidth="1" outlineLevel="1"/>
    <col min="7" max="7" width="13.42578125" style="32" hidden="1" customWidth="1" outlineLevel="1"/>
    <col min="8" max="8" width="11.42578125" style="32" hidden="1" customWidth="1" outlineLevel="1"/>
    <col min="9" max="12" width="11.42578125" style="121" hidden="1" customWidth="1" outlineLevel="1"/>
    <col min="13" max="13" width="11.42578125" style="121" customWidth="1" collapsed="1"/>
    <col min="14" max="25" width="11.42578125" style="121"/>
    <col min="26" max="16384" width="11.42578125" style="32"/>
  </cols>
  <sheetData>
    <row r="2" spans="1:9">
      <c r="F2" s="121"/>
      <c r="G2" s="121"/>
    </row>
    <row r="3" spans="1:9">
      <c r="F3" s="121"/>
      <c r="G3" s="121"/>
    </row>
    <row r="4" spans="1:9">
      <c r="F4" s="121"/>
      <c r="G4" s="121"/>
    </row>
    <row r="5" spans="1:9" ht="46.5">
      <c r="B5" s="259" t="s">
        <v>85</v>
      </c>
      <c r="C5" s="259"/>
      <c r="D5" s="259"/>
      <c r="E5" s="259"/>
      <c r="F5" s="121"/>
      <c r="G5" s="121"/>
    </row>
    <row r="6" spans="1:9" ht="18" customHeight="1">
      <c r="C6" s="52" t="s">
        <v>633</v>
      </c>
      <c r="F6" s="121"/>
      <c r="G6" s="121"/>
    </row>
    <row r="7" spans="1:9" ht="18" customHeight="1">
      <c r="F7" s="121"/>
      <c r="G7" s="121"/>
    </row>
    <row r="8" spans="1:9" ht="18" customHeight="1">
      <c r="A8" s="50" t="s">
        <v>52</v>
      </c>
      <c r="C8" s="260" t="s">
        <v>65</v>
      </c>
      <c r="D8" s="260"/>
      <c r="E8" s="260"/>
      <c r="F8" s="121"/>
      <c r="G8" s="121"/>
    </row>
    <row r="9" spans="1:9" ht="18" customHeight="1">
      <c r="A9" s="50"/>
      <c r="C9" s="53"/>
      <c r="D9" s="53"/>
      <c r="E9" s="53"/>
      <c r="F9" s="121"/>
      <c r="G9" s="121"/>
    </row>
    <row r="10" spans="1:9" ht="18" customHeight="1">
      <c r="A10" s="50" t="s">
        <v>70</v>
      </c>
      <c r="C10" s="260" t="str">
        <f>LEFT(H10,6)</f>
        <v>14-407</v>
      </c>
      <c r="D10" s="260"/>
      <c r="E10" s="260"/>
      <c r="F10" s="121"/>
      <c r="G10" s="121"/>
      <c r="H10" s="32" t="str">
        <f>Liquidacion!D10</f>
        <v>14-407   Cº ESPAÑA MAYORES 35 AÑOS    PULA GOLF                     0</v>
      </c>
    </row>
    <row r="11" spans="1:9" ht="18" customHeight="1">
      <c r="A11" s="50"/>
      <c r="C11" s="53"/>
      <c r="D11" s="53"/>
      <c r="E11" s="53"/>
      <c r="F11" s="121"/>
      <c r="G11" s="121"/>
    </row>
    <row r="12" spans="1:9" ht="18" customHeight="1">
      <c r="A12" s="50" t="s">
        <v>69</v>
      </c>
      <c r="C12" s="260" t="str">
        <f>CONCATENATE(H12," - ",I12)</f>
        <v>GOLF - 0</v>
      </c>
      <c r="D12" s="260"/>
      <c r="E12" s="260"/>
      <c r="F12" s="121"/>
      <c r="G12" s="121"/>
      <c r="H12" s="32" t="s">
        <v>116</v>
      </c>
      <c r="I12" s="121">
        <f>Liquidacion!H10</f>
        <v>0</v>
      </c>
    </row>
    <row r="13" spans="1:9" ht="18" customHeight="1">
      <c r="A13" s="50"/>
      <c r="C13" s="53"/>
      <c r="D13" s="53"/>
      <c r="E13" s="53"/>
      <c r="F13" s="121"/>
      <c r="G13" s="121"/>
    </row>
    <row r="14" spans="1:9" ht="18" customHeight="1">
      <c r="A14" s="50" t="s">
        <v>57</v>
      </c>
      <c r="C14" s="260" t="str">
        <f>MID(H10,7,40)</f>
        <v xml:space="preserve">   Cº ESPAÑA MAYORES 35 AÑOS    PULA GOL</v>
      </c>
      <c r="D14" s="260"/>
      <c r="E14" s="260"/>
      <c r="F14" s="121"/>
      <c r="G14" s="214" t="str">
        <f>Liquidacion!D10</f>
        <v>14-407   Cº ESPAÑA MAYORES 35 AÑOS    PULA GOLF                     0</v>
      </c>
    </row>
    <row r="15" spans="1:9" ht="18" customHeight="1">
      <c r="A15" s="50"/>
      <c r="C15" s="53"/>
      <c r="D15" s="53"/>
      <c r="E15" s="53"/>
      <c r="F15" s="121"/>
      <c r="G15" s="121"/>
    </row>
    <row r="16" spans="1:9" ht="18" customHeight="1">
      <c r="A16" s="50"/>
      <c r="C16" s="53"/>
      <c r="D16" s="53"/>
      <c r="E16" s="53"/>
      <c r="F16" s="121"/>
      <c r="G16" s="121"/>
    </row>
    <row r="17" spans="1:7" ht="18" customHeight="1">
      <c r="A17" s="50" t="s">
        <v>58</v>
      </c>
      <c r="C17" s="190" t="s">
        <v>118</v>
      </c>
      <c r="D17" s="261" t="str">
        <f>Liquidacion!E14</f>
        <v>20 -22 Junio 2014</v>
      </c>
      <c r="E17" s="261"/>
      <c r="F17" s="215" t="str">
        <f>Liquidacion!E14</f>
        <v>20 -22 Junio 2014</v>
      </c>
      <c r="G17" s="121"/>
    </row>
    <row r="18" spans="1:7" ht="18" customHeight="1">
      <c r="A18" s="50"/>
      <c r="C18" s="190" t="s">
        <v>119</v>
      </c>
      <c r="D18" s="261" t="str">
        <f>Liquidacion!H14</f>
        <v>18 - 22 Junio 2014</v>
      </c>
      <c r="E18" s="261"/>
      <c r="F18" s="215"/>
      <c r="G18" s="121" t="s">
        <v>71</v>
      </c>
    </row>
    <row r="19" spans="1:7" ht="18" customHeight="1">
      <c r="A19" s="50"/>
      <c r="C19" s="54" t="str">
        <f>Liquidacion!H14</f>
        <v>18 - 22 Junio 2014</v>
      </c>
      <c r="D19" s="55" t="str">
        <f>Liquidacion!E14</f>
        <v>20 -22 Junio 2014</v>
      </c>
      <c r="E19" s="56"/>
      <c r="F19" s="215"/>
      <c r="G19" s="121"/>
    </row>
    <row r="20" spans="1:7" ht="18" customHeight="1">
      <c r="A20" s="50" t="s">
        <v>62</v>
      </c>
      <c r="C20" s="190" t="s">
        <v>118</v>
      </c>
      <c r="D20" s="261" t="str">
        <f>Liquidacion!E12</f>
        <v>Pula Golf</v>
      </c>
      <c r="E20" s="261"/>
      <c r="F20" s="215"/>
      <c r="G20" s="121" t="s">
        <v>87</v>
      </c>
    </row>
    <row r="21" spans="1:7" ht="18" customHeight="1">
      <c r="A21" s="50"/>
      <c r="C21" s="190" t="s">
        <v>120</v>
      </c>
      <c r="D21" s="261" t="str">
        <f>Liquidacion!H12</f>
        <v>Pula Golf</v>
      </c>
      <c r="E21" s="261"/>
      <c r="F21" s="215"/>
      <c r="G21" s="121" t="s">
        <v>88</v>
      </c>
    </row>
    <row r="22" spans="1:7" ht="18" customHeight="1">
      <c r="A22" s="50"/>
      <c r="C22" s="57" t="str">
        <f>Liquidacion!E12</f>
        <v>Pula Golf</v>
      </c>
      <c r="D22" s="55" t="str">
        <f>Liquidacion!H12</f>
        <v>Pula Golf</v>
      </c>
      <c r="F22" s="215" t="str">
        <f>Liquidacion!H14</f>
        <v>18 - 22 Junio 2014</v>
      </c>
      <c r="G22" s="121"/>
    </row>
    <row r="23" spans="1:7" ht="18" customHeight="1">
      <c r="A23" s="50" t="s">
        <v>63</v>
      </c>
      <c r="F23" s="121"/>
      <c r="G23" s="121"/>
    </row>
    <row r="24" spans="1:7" ht="18" customHeight="1">
      <c r="A24" s="50"/>
      <c r="D24" s="58" t="s">
        <v>72</v>
      </c>
      <c r="E24" s="59" t="s">
        <v>73</v>
      </c>
      <c r="F24" s="121"/>
      <c r="G24" s="121"/>
    </row>
    <row r="25" spans="1:7" ht="18" customHeight="1">
      <c r="A25" s="60" t="s">
        <v>53</v>
      </c>
      <c r="C25" s="61" t="s">
        <v>53</v>
      </c>
      <c r="D25" s="62"/>
      <c r="E25" s="63">
        <f>COUNTIF(C26:C35,"&lt;&gt;0")</f>
        <v>1</v>
      </c>
      <c r="F25" s="121"/>
      <c r="G25" s="121"/>
    </row>
    <row r="26" spans="1:7" ht="18" customHeight="1">
      <c r="A26" s="60" t="str">
        <f>IF(Liquidacion!H10="CTAM","HOMBRES",IF(Liquidacion!H10="BLUME MASCULINO","HOMBRES",IF(Liquidacion!H10="ctj MASCULINO","HOMBRES","MUJERES")))</f>
        <v>MUJERES</v>
      </c>
      <c r="C26" s="64" t="str">
        <f>Liquidacion!D18</f>
        <v>No se subvencionan jugadores</v>
      </c>
      <c r="D26" s="64"/>
      <c r="E26" s="64"/>
      <c r="F26" s="121"/>
      <c r="G26" s="121"/>
    </row>
    <row r="27" spans="1:7" ht="18" customHeight="1">
      <c r="A27" s="50"/>
      <c r="C27" s="64">
        <f>Liquidacion!D19</f>
        <v>0</v>
      </c>
      <c r="D27" s="64"/>
      <c r="E27" s="64"/>
      <c r="F27" s="121"/>
      <c r="G27" s="121"/>
    </row>
    <row r="28" spans="1:7" ht="18" customHeight="1">
      <c r="A28" s="50"/>
      <c r="C28" s="64">
        <f>Liquidacion!D20</f>
        <v>0</v>
      </c>
      <c r="D28" s="64"/>
      <c r="E28" s="64"/>
      <c r="F28" s="121"/>
      <c r="G28" s="121"/>
    </row>
    <row r="29" spans="1:7" ht="18" customHeight="1">
      <c r="A29" s="50"/>
      <c r="C29" s="64">
        <f>Liquidacion!D21</f>
        <v>0</v>
      </c>
      <c r="D29" s="64"/>
      <c r="E29" s="64"/>
      <c r="F29" s="121"/>
      <c r="G29" s="121"/>
    </row>
    <row r="30" spans="1:7" ht="18" customHeight="1">
      <c r="A30" s="50"/>
      <c r="C30" s="64">
        <f>Liquidacion!D22</f>
        <v>0</v>
      </c>
      <c r="D30" s="64"/>
      <c r="E30" s="64"/>
      <c r="F30" s="121"/>
      <c r="G30" s="121"/>
    </row>
    <row r="31" spans="1:7" ht="18" customHeight="1">
      <c r="A31" s="50"/>
      <c r="C31" s="64">
        <f>Liquidacion!D23</f>
        <v>0</v>
      </c>
      <c r="D31" s="64"/>
      <c r="E31" s="64"/>
      <c r="F31" s="121"/>
      <c r="G31" s="121"/>
    </row>
    <row r="32" spans="1:7" ht="18" customHeight="1">
      <c r="A32" s="50"/>
      <c r="C32" s="64">
        <f>Liquidacion!D24</f>
        <v>0</v>
      </c>
      <c r="D32" s="64"/>
      <c r="E32" s="64"/>
      <c r="F32" s="121"/>
      <c r="G32" s="121"/>
    </row>
    <row r="33" spans="1:7" ht="18" customHeight="1">
      <c r="A33" s="50"/>
      <c r="C33" s="64">
        <f>Liquidacion!D25</f>
        <v>0</v>
      </c>
      <c r="D33" s="64"/>
      <c r="E33" s="64"/>
      <c r="F33" s="121"/>
      <c r="G33" s="121"/>
    </row>
    <row r="34" spans="1:7" ht="18" customHeight="1">
      <c r="A34" s="50"/>
      <c r="C34" s="64">
        <f>Liquidacion!D26</f>
        <v>0</v>
      </c>
      <c r="D34" s="64"/>
      <c r="E34" s="64"/>
      <c r="F34" s="121"/>
      <c r="G34" s="121"/>
    </row>
    <row r="35" spans="1:7" ht="19.5" customHeight="1">
      <c r="A35" s="50"/>
      <c r="C35" s="64">
        <f>Liquidacion!D27</f>
        <v>0</v>
      </c>
      <c r="D35" s="64"/>
      <c r="E35" s="64"/>
      <c r="F35" s="121"/>
      <c r="G35" s="121"/>
    </row>
    <row r="36" spans="1:7" ht="18" customHeight="1">
      <c r="A36" s="50"/>
      <c r="C36" s="61" t="s">
        <v>54</v>
      </c>
      <c r="D36" s="65"/>
      <c r="E36" s="63">
        <f>COUNTIF(C37:C40,"&lt;&gt;0")</f>
        <v>0</v>
      </c>
      <c r="F36" s="121"/>
      <c r="G36" s="121"/>
    </row>
    <row r="37" spans="1:7" ht="18" customHeight="1">
      <c r="A37" s="50"/>
      <c r="C37" s="67">
        <f>Liquidacion!D29</f>
        <v>0</v>
      </c>
      <c r="D37" s="67"/>
      <c r="E37" s="64"/>
      <c r="F37" s="121"/>
      <c r="G37" s="121"/>
    </row>
    <row r="38" spans="1:7" ht="18" customHeight="1">
      <c r="A38" s="50"/>
      <c r="C38" s="67">
        <f>Liquidacion!F29</f>
        <v>0</v>
      </c>
      <c r="D38" s="67"/>
      <c r="E38" s="64"/>
      <c r="F38" s="121"/>
      <c r="G38" s="121"/>
    </row>
    <row r="39" spans="1:7" ht="18" customHeight="1">
      <c r="A39" s="50"/>
      <c r="C39" s="67">
        <f>Liquidacion!G29</f>
        <v>0</v>
      </c>
      <c r="D39" s="67"/>
      <c r="E39" s="64"/>
      <c r="F39" s="121"/>
      <c r="G39" s="121"/>
    </row>
    <row r="40" spans="1:7" ht="18" customHeight="1">
      <c r="A40" s="50"/>
      <c r="C40" s="67">
        <f>Liquidacion!H29</f>
        <v>0</v>
      </c>
      <c r="D40" s="67"/>
      <c r="E40" s="64"/>
      <c r="F40" s="121"/>
      <c r="G40" s="121"/>
    </row>
    <row r="41" spans="1:7" ht="18" customHeight="1">
      <c r="A41" s="50"/>
      <c r="C41" s="61" t="s">
        <v>55</v>
      </c>
      <c r="D41" s="65"/>
      <c r="E41" s="66"/>
      <c r="F41" s="121"/>
      <c r="G41" s="121"/>
    </row>
    <row r="42" spans="1:7" ht="18" customHeight="1">
      <c r="A42" s="50"/>
      <c r="C42" s="61" t="s">
        <v>56</v>
      </c>
      <c r="D42" s="65"/>
      <c r="E42" s="63">
        <f>COUNTIF(C43:C46,"&lt;&gt;0")</f>
        <v>2</v>
      </c>
      <c r="F42" s="121"/>
      <c r="G42" s="121"/>
    </row>
    <row r="43" spans="1:7" ht="18" customHeight="1">
      <c r="A43" s="50"/>
      <c r="C43" s="68" t="str">
        <f>Liquidacion!D16</f>
        <v>Ernesto Fernandez de Gamboa</v>
      </c>
      <c r="D43" s="264" t="str">
        <f>Liquidacion!B16</f>
        <v>Responsable/Capitán</v>
      </c>
      <c r="E43" s="264"/>
      <c r="F43" s="121"/>
      <c r="G43" s="121"/>
    </row>
    <row r="44" spans="1:7" ht="18" customHeight="1">
      <c r="A44" s="50"/>
      <c r="C44" s="68">
        <f>Liquidacion!G31</f>
        <v>0</v>
      </c>
      <c r="D44" s="264">
        <f>Liquidacion!H31</f>
        <v>0</v>
      </c>
      <c r="E44" s="264"/>
      <c r="F44" s="121"/>
      <c r="G44" s="121"/>
    </row>
    <row r="45" spans="1:7" ht="18" customHeight="1">
      <c r="A45" s="50"/>
      <c r="C45" s="68" t="str">
        <f>Liquidacion!D32</f>
        <v>Alvaro Fernández Ochoa</v>
      </c>
      <c r="D45" s="264" t="str">
        <f>Liquidacion!F32</f>
        <v>Administrativo</v>
      </c>
      <c r="E45" s="264"/>
      <c r="F45" s="121">
        <f>Liquidacion!G31</f>
        <v>0</v>
      </c>
      <c r="G45" s="121">
        <f>Liquidacion!H31</f>
        <v>0</v>
      </c>
    </row>
    <row r="46" spans="1:7" ht="18" customHeight="1">
      <c r="A46" s="50"/>
      <c r="C46" s="68">
        <f>Liquidacion!G32</f>
        <v>0</v>
      </c>
      <c r="D46" s="264">
        <f>Liquidacion!H32</f>
        <v>0</v>
      </c>
      <c r="E46" s="264"/>
      <c r="F46" s="121"/>
      <c r="G46" s="121"/>
    </row>
    <row r="47" spans="1:7" ht="18" customHeight="1">
      <c r="A47" s="50"/>
      <c r="C47" s="53"/>
      <c r="D47" s="53"/>
      <c r="E47" s="53"/>
      <c r="F47" s="121"/>
      <c r="G47" s="121"/>
    </row>
    <row r="48" spans="1:7" ht="18" customHeight="1">
      <c r="A48" s="50" t="s">
        <v>64</v>
      </c>
      <c r="C48" s="216"/>
      <c r="D48" s="216"/>
      <c r="E48" s="216"/>
      <c r="F48" s="121"/>
      <c r="G48" s="121"/>
    </row>
    <row r="49" spans="1:7" ht="18" customHeight="1">
      <c r="A49" s="50"/>
      <c r="C49" s="265"/>
      <c r="D49" s="265"/>
      <c r="E49" s="265"/>
      <c r="F49" s="121"/>
      <c r="G49" s="121"/>
    </row>
    <row r="50" spans="1:7" ht="18" customHeight="1">
      <c r="A50" s="50"/>
      <c r="C50" s="265"/>
      <c r="D50" s="265"/>
      <c r="E50" s="265"/>
      <c r="F50" s="121"/>
      <c r="G50" s="121"/>
    </row>
    <row r="51" spans="1:7" ht="18" customHeight="1">
      <c r="A51" s="50"/>
      <c r="C51" s="265"/>
      <c r="D51" s="265"/>
      <c r="E51" s="265"/>
      <c r="F51" s="121"/>
      <c r="G51" s="121"/>
    </row>
    <row r="52" spans="1:7" ht="18" customHeight="1">
      <c r="A52" s="50"/>
      <c r="C52" s="265"/>
      <c r="D52" s="265"/>
      <c r="E52" s="265"/>
      <c r="F52" s="121"/>
      <c r="G52" s="121"/>
    </row>
    <row r="53" spans="1:7" ht="18" customHeight="1">
      <c r="A53" s="50"/>
      <c r="C53" s="265"/>
      <c r="D53" s="265"/>
      <c r="E53" s="265"/>
      <c r="F53" s="121"/>
      <c r="G53" s="121"/>
    </row>
    <row r="54" spans="1:7" ht="18" customHeight="1">
      <c r="A54" s="50"/>
      <c r="C54" s="265"/>
      <c r="D54" s="265"/>
      <c r="E54" s="265"/>
      <c r="F54" s="121"/>
      <c r="G54" s="121"/>
    </row>
    <row r="55" spans="1:7" ht="18" customHeight="1">
      <c r="A55" s="50"/>
      <c r="C55" s="50"/>
      <c r="D55" s="50"/>
      <c r="E55" s="50"/>
      <c r="F55" s="121"/>
      <c r="G55" s="121"/>
    </row>
    <row r="56" spans="1:7" ht="18" customHeight="1">
      <c r="A56" s="50"/>
      <c r="C56" s="50"/>
      <c r="D56" s="50"/>
      <c r="E56" s="50"/>
      <c r="F56" s="121"/>
      <c r="G56" s="121"/>
    </row>
    <row r="57" spans="1:7" ht="18" customHeight="1">
      <c r="A57" s="50" t="s">
        <v>66</v>
      </c>
      <c r="C57" s="32"/>
      <c r="D57" s="32"/>
      <c r="E57" s="32"/>
      <c r="F57" s="121" t="s">
        <v>67</v>
      </c>
      <c r="G57" s="121"/>
    </row>
    <row r="58" spans="1:7" ht="18" customHeight="1">
      <c r="A58" s="50"/>
      <c r="C58" s="68" t="s">
        <v>121</v>
      </c>
      <c r="D58" s="263" t="str">
        <f>RIGHT(G14,10)</f>
        <v xml:space="preserve">         0</v>
      </c>
      <c r="E58" s="263"/>
      <c r="F58" s="121"/>
      <c r="G58" s="121"/>
    </row>
    <row r="59" spans="1:7" ht="18" customHeight="1">
      <c r="A59" s="50"/>
      <c r="C59" s="195" t="s">
        <v>122</v>
      </c>
      <c r="D59" s="262"/>
      <c r="E59" s="262"/>
      <c r="F59" s="121"/>
      <c r="G59" s="121"/>
    </row>
    <row r="60" spans="1:7" ht="18" customHeight="1">
      <c r="A60" s="50"/>
      <c r="C60" s="69"/>
      <c r="D60" s="69"/>
      <c r="E60" s="69"/>
      <c r="F60" s="121"/>
      <c r="G60" s="121"/>
    </row>
    <row r="61" spans="1:7" ht="18" customHeight="1">
      <c r="A61" s="50"/>
      <c r="C61" s="227" t="s">
        <v>74</v>
      </c>
      <c r="D61" s="227"/>
      <c r="E61" s="227"/>
      <c r="F61" s="121"/>
      <c r="G61" s="121"/>
    </row>
    <row r="62" spans="1:7" ht="18" customHeight="1">
      <c r="A62" s="50"/>
      <c r="C62" s="196" t="s">
        <v>75</v>
      </c>
      <c r="D62" s="196"/>
      <c r="E62" s="196"/>
      <c r="F62" s="121"/>
      <c r="G62" s="121"/>
    </row>
    <row r="63" spans="1:7" ht="18" customHeight="1">
      <c r="A63" s="50"/>
      <c r="C63" s="50"/>
      <c r="D63" s="50"/>
      <c r="E63" s="50"/>
      <c r="F63" s="121"/>
      <c r="G63" s="121"/>
    </row>
    <row r="64" spans="1:7" ht="18" customHeight="1">
      <c r="A64" s="50" t="s">
        <v>632</v>
      </c>
      <c r="C64" s="50"/>
      <c r="D64" s="50"/>
      <c r="E64" s="50"/>
      <c r="F64" s="121"/>
      <c r="G64" s="121"/>
    </row>
    <row r="65" spans="2:8" ht="18" customHeight="1">
      <c r="C65" s="226" t="s">
        <v>117</v>
      </c>
      <c r="D65" s="226"/>
      <c r="E65" s="226"/>
      <c r="F65" s="121"/>
      <c r="G65" s="121"/>
    </row>
    <row r="66" spans="2:8">
      <c r="C66" s="53"/>
      <c r="D66" s="53"/>
      <c r="E66" s="53"/>
      <c r="F66" s="191"/>
      <c r="G66" s="191"/>
      <c r="H66" s="70"/>
    </row>
    <row r="67" spans="2:8">
      <c r="B67" s="60"/>
      <c r="F67" s="121"/>
      <c r="G67" s="121"/>
    </row>
    <row r="68" spans="2:8">
      <c r="B68" s="60"/>
      <c r="C68" s="51" t="s">
        <v>86</v>
      </c>
      <c r="F68" s="121"/>
      <c r="G68" s="121"/>
    </row>
    <row r="69" spans="2:8">
      <c r="C69" s="51" t="s">
        <v>68</v>
      </c>
      <c r="F69" s="121"/>
      <c r="G69" s="121"/>
    </row>
  </sheetData>
  <sheetProtection password="D86B" sheet="1" objects="1" scenarios="1"/>
  <mergeCells count="16">
    <mergeCell ref="D59:E59"/>
    <mergeCell ref="D58:E58"/>
    <mergeCell ref="D17:E17"/>
    <mergeCell ref="D18:E18"/>
    <mergeCell ref="D43:E43"/>
    <mergeCell ref="D44:E44"/>
    <mergeCell ref="D45:E45"/>
    <mergeCell ref="D46:E46"/>
    <mergeCell ref="C49:E54"/>
    <mergeCell ref="B5:E5"/>
    <mergeCell ref="C8:E8"/>
    <mergeCell ref="C10:E10"/>
    <mergeCell ref="D20:E20"/>
    <mergeCell ref="D21:E21"/>
    <mergeCell ref="C12:E12"/>
    <mergeCell ref="C14:E14"/>
  </mergeCells>
  <phoneticPr fontId="1" type="noConversion"/>
  <pageMargins left="0.41" right="0.35" top="0.51181102362204722" bottom="0.23622047244094491" header="0" footer="0"/>
  <pageSetup paperSize="9" scale="57" orientation="portrait" r:id="rId1"/>
  <headerFooter alignWithMargins="0">
    <oddHeader>&amp;C&amp;"Times New Roman,Normal"&amp;36REAL FEDERACIÓN ESPAÑOLA DE GOLF</oddHead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L71"/>
  <sheetViews>
    <sheetView showGridLines="0" view="pageBreakPreview" zoomScale="60" workbookViewId="0">
      <selection activeCell="C13" sqref="C13:E13"/>
    </sheetView>
  </sheetViews>
  <sheetFormatPr baseColWidth="10" defaultRowHeight="15.75" outlineLevelRow="1"/>
  <cols>
    <col min="1" max="1" width="16.140625" style="1" customWidth="1"/>
    <col min="2" max="2" width="29.42578125" style="3" customWidth="1"/>
    <col min="3" max="3" width="80.7109375" style="4" customWidth="1"/>
    <col min="4" max="4" width="13.7109375" style="4" customWidth="1"/>
    <col min="5" max="5" width="15.140625" style="4" customWidth="1"/>
    <col min="6" max="6" width="1.28515625" style="1" customWidth="1"/>
    <col min="7" max="7" width="0.85546875" style="1" customWidth="1"/>
    <col min="8" max="16384" width="11.42578125" style="1"/>
  </cols>
  <sheetData>
    <row r="1" spans="1:12" ht="13.5" customHeight="1">
      <c r="A1" s="266"/>
      <c r="B1" s="266"/>
      <c r="C1" s="266"/>
      <c r="D1" s="266"/>
      <c r="E1" s="266"/>
    </row>
    <row r="2" spans="1:12" s="120" customFormat="1" ht="13.5" customHeight="1">
      <c r="A2" s="120" t="s">
        <v>123</v>
      </c>
      <c r="B2" s="119"/>
      <c r="C2" s="119"/>
      <c r="D2" s="119"/>
      <c r="E2" s="119"/>
    </row>
    <row r="3" spans="1:12" ht="13.5" customHeight="1">
      <c r="B3" s="18"/>
      <c r="C3" s="18"/>
      <c r="D3" s="18"/>
      <c r="E3" s="18"/>
    </row>
    <row r="4" spans="1:12" ht="18">
      <c r="A4" s="120" t="s">
        <v>124</v>
      </c>
    </row>
    <row r="5" spans="1:12" ht="45">
      <c r="B5" s="267" t="s">
        <v>89</v>
      </c>
      <c r="C5" s="267"/>
      <c r="D5" s="267"/>
      <c r="E5" s="267"/>
    </row>
    <row r="6" spans="1:12" ht="45">
      <c r="B6" s="15"/>
      <c r="C6" s="15"/>
      <c r="D6" s="15"/>
      <c r="E6" s="15"/>
    </row>
    <row r="7" spans="1:12" ht="18" customHeight="1">
      <c r="C7" s="5" t="s">
        <v>90</v>
      </c>
      <c r="E7" s="19">
        <v>1</v>
      </c>
    </row>
    <row r="8" spans="1:12" ht="18" customHeight="1">
      <c r="C8" s="5"/>
      <c r="E8" s="20"/>
    </row>
    <row r="9" spans="1:12" ht="18" customHeight="1"/>
    <row r="10" spans="1:12" ht="18" customHeight="1">
      <c r="A10" s="3" t="s">
        <v>52</v>
      </c>
      <c r="C10" s="268"/>
      <c r="D10" s="268"/>
      <c r="E10" s="268"/>
    </row>
    <row r="11" spans="1:12" ht="18" customHeight="1">
      <c r="A11" s="3"/>
      <c r="C11" s="21"/>
      <c r="D11" s="21"/>
      <c r="E11" s="21"/>
    </row>
    <row r="12" spans="1:12" ht="18" customHeight="1">
      <c r="A12" s="3"/>
      <c r="C12" s="5"/>
      <c r="D12" s="5"/>
      <c r="E12" s="5"/>
    </row>
    <row r="13" spans="1:12" ht="18" customHeight="1">
      <c r="A13" s="3" t="s">
        <v>91</v>
      </c>
      <c r="C13" s="269"/>
      <c r="D13" s="269"/>
      <c r="E13" s="269"/>
      <c r="F13" s="6"/>
    </row>
    <row r="14" spans="1:12" ht="18" customHeight="1">
      <c r="A14" s="3"/>
      <c r="C14" s="272"/>
      <c r="D14" s="272"/>
      <c r="E14" s="272"/>
      <c r="F14" s="6"/>
      <c r="G14" s="2" t="s">
        <v>71</v>
      </c>
      <c r="H14" s="30" t="s">
        <v>105</v>
      </c>
      <c r="I14" s="2" t="s">
        <v>94</v>
      </c>
      <c r="J14" s="2" t="str">
        <f>CONCATENATE(H14,"   ",I14)</f>
        <v>01   Absoluto masculino</v>
      </c>
      <c r="K14" s="2"/>
      <c r="L14" s="2"/>
    </row>
    <row r="15" spans="1:12" ht="18" customHeight="1">
      <c r="A15" s="3"/>
      <c r="C15" s="29"/>
      <c r="D15" s="271"/>
      <c r="E15" s="271"/>
      <c r="F15" s="6"/>
      <c r="G15" s="2"/>
      <c r="H15" s="30" t="s">
        <v>106</v>
      </c>
      <c r="I15" s="2" t="s">
        <v>95</v>
      </c>
      <c r="J15" s="2" t="str">
        <f t="shared" ref="J15:J24" si="0">CONCATENATE(H15,"   ",I15)</f>
        <v>02   Absoluto femenino</v>
      </c>
      <c r="K15" s="2"/>
      <c r="L15" s="2"/>
    </row>
    <row r="16" spans="1:12" ht="18" customHeight="1">
      <c r="A16" s="3"/>
      <c r="C16" s="7"/>
      <c r="D16" s="7"/>
      <c r="E16" s="8"/>
      <c r="F16" s="6"/>
      <c r="H16" s="30" t="s">
        <v>107</v>
      </c>
      <c r="I16" s="2" t="s">
        <v>96</v>
      </c>
      <c r="J16" s="2" t="str">
        <f t="shared" si="0"/>
        <v>03   Profesional</v>
      </c>
      <c r="K16" s="2"/>
      <c r="L16" s="2"/>
    </row>
    <row r="17" spans="1:12" ht="18" customHeight="1">
      <c r="A17" s="3" t="s">
        <v>125</v>
      </c>
      <c r="H17" s="30" t="s">
        <v>108</v>
      </c>
      <c r="I17" s="2" t="s">
        <v>97</v>
      </c>
      <c r="J17" s="2" t="str">
        <f t="shared" si="0"/>
        <v>04   Juvenil Alta Competición</v>
      </c>
      <c r="K17" s="2"/>
      <c r="L17" s="2"/>
    </row>
    <row r="18" spans="1:12" ht="18" customHeight="1">
      <c r="A18" s="9" t="s">
        <v>53</v>
      </c>
      <c r="C18" s="10" t="s">
        <v>8</v>
      </c>
      <c r="D18" s="10"/>
      <c r="E18" s="11" t="s">
        <v>93</v>
      </c>
      <c r="H18" s="30" t="s">
        <v>109</v>
      </c>
      <c r="I18" s="2" t="s">
        <v>98</v>
      </c>
      <c r="J18" s="2" t="str">
        <f t="shared" si="0"/>
        <v>05   Juvenil Estatal</v>
      </c>
      <c r="K18" s="2"/>
      <c r="L18" s="2"/>
    </row>
    <row r="19" spans="1:12" ht="18" customHeight="1">
      <c r="A19" s="9" t="e">
        <f>IF(#REF!="CTAM","HOMBRES",IF(#REF!="BLUME MASCULINO","HOMBRES",IF(#REF!="ctj MASCULINO","HOMBRES","MUJERES")))</f>
        <v>#REF!</v>
      </c>
      <c r="C19" s="12"/>
      <c r="D19" s="22"/>
      <c r="E19" s="23"/>
      <c r="H19" s="30" t="s">
        <v>110</v>
      </c>
      <c r="I19" s="2" t="s">
        <v>99</v>
      </c>
      <c r="J19" s="2" t="str">
        <f t="shared" si="0"/>
        <v>06   Cadetes Alta Competición</v>
      </c>
      <c r="K19" s="2"/>
      <c r="L19" s="2"/>
    </row>
    <row r="20" spans="1:12" ht="18" customHeight="1">
      <c r="A20" s="3"/>
      <c r="C20" s="111"/>
      <c r="D20" s="12"/>
      <c r="E20" s="112"/>
      <c r="H20" s="30" t="s">
        <v>111</v>
      </c>
      <c r="I20" s="2" t="s">
        <v>100</v>
      </c>
      <c r="J20" s="2" t="str">
        <f t="shared" si="0"/>
        <v>07   Cadetes Estatal</v>
      </c>
      <c r="K20" s="2"/>
      <c r="L20" s="2"/>
    </row>
    <row r="21" spans="1:12" ht="18" customHeight="1">
      <c r="A21" s="3"/>
      <c r="C21" s="12"/>
      <c r="D21" s="12"/>
      <c r="E21" s="23"/>
      <c r="H21" s="30" t="s">
        <v>112</v>
      </c>
      <c r="I21" s="2" t="s">
        <v>101</v>
      </c>
      <c r="J21" s="2" t="str">
        <f t="shared" si="0"/>
        <v>08   Arbitros Alta Competición</v>
      </c>
      <c r="K21" s="2"/>
      <c r="L21" s="2"/>
    </row>
    <row r="22" spans="1:12" s="25" customFormat="1" ht="18" customHeight="1">
      <c r="A22" s="24"/>
      <c r="B22" s="24"/>
      <c r="C22" s="8"/>
      <c r="D22" s="8"/>
      <c r="E22" s="8"/>
      <c r="H22" s="31">
        <v>25</v>
      </c>
      <c r="I22" s="31" t="s">
        <v>102</v>
      </c>
      <c r="J22" s="2" t="str">
        <f t="shared" si="0"/>
        <v>25   Profesional Estatal</v>
      </c>
      <c r="K22" s="31"/>
      <c r="L22" s="31"/>
    </row>
    <row r="23" spans="1:12" s="25" customFormat="1" ht="18" customHeight="1">
      <c r="A23" s="24"/>
      <c r="B23" s="24"/>
      <c r="C23" s="8"/>
      <c r="D23" s="8"/>
      <c r="E23" s="8"/>
      <c r="H23" s="31">
        <v>26</v>
      </c>
      <c r="I23" s="31" t="s">
        <v>103</v>
      </c>
      <c r="J23" s="2" t="str">
        <f t="shared" si="0"/>
        <v>26   Femenino Sub-18</v>
      </c>
      <c r="K23" s="31"/>
      <c r="L23" s="31"/>
    </row>
    <row r="24" spans="1:12" ht="18" customHeight="1">
      <c r="A24" s="3"/>
      <c r="C24" s="5"/>
      <c r="D24" s="5"/>
      <c r="E24" s="5"/>
      <c r="H24" s="2">
        <v>27</v>
      </c>
      <c r="I24" s="2" t="s">
        <v>104</v>
      </c>
      <c r="J24" s="2" t="str">
        <f t="shared" si="0"/>
        <v>27   TECNIFICACION</v>
      </c>
      <c r="K24" s="2"/>
      <c r="L24" s="2"/>
    </row>
    <row r="25" spans="1:12" ht="18" customHeight="1">
      <c r="A25" s="3" t="s">
        <v>126</v>
      </c>
      <c r="C25" s="5"/>
      <c r="D25" s="26" t="s">
        <v>8</v>
      </c>
      <c r="E25" s="26" t="s">
        <v>93</v>
      </c>
      <c r="H25" s="2"/>
      <c r="I25" s="2"/>
      <c r="J25" s="2"/>
      <c r="K25" s="2"/>
      <c r="L25" s="2"/>
    </row>
    <row r="26" spans="1:12" ht="18" customHeight="1">
      <c r="A26" s="3"/>
      <c r="C26" s="113"/>
      <c r="D26" s="27"/>
      <c r="E26" s="27"/>
    </row>
    <row r="27" spans="1:12" ht="18" customHeight="1">
      <c r="A27" s="3"/>
      <c r="C27" s="114"/>
      <c r="D27" s="115"/>
      <c r="E27" s="115"/>
    </row>
    <row r="28" spans="1:12" ht="18" customHeight="1">
      <c r="A28" s="3"/>
      <c r="C28" s="116"/>
      <c r="D28" s="28"/>
      <c r="E28" s="28"/>
    </row>
    <row r="29" spans="1:12" ht="18" customHeight="1">
      <c r="A29" s="3"/>
      <c r="C29" s="3"/>
      <c r="D29" s="3"/>
      <c r="E29" s="3"/>
    </row>
    <row r="30" spans="1:12" ht="18" customHeight="1">
      <c r="A30" s="3" t="s">
        <v>127</v>
      </c>
      <c r="C30" s="3"/>
      <c r="D30" s="3"/>
      <c r="E30" s="3"/>
    </row>
    <row r="31" spans="1:12" ht="18" customHeight="1">
      <c r="A31" s="3" t="s">
        <v>130</v>
      </c>
      <c r="B31" s="3" t="s">
        <v>129</v>
      </c>
      <c r="C31" s="113" t="s">
        <v>128</v>
      </c>
      <c r="D31" s="27" t="s">
        <v>92</v>
      </c>
      <c r="E31" s="114"/>
    </row>
    <row r="32" spans="1:12" ht="18" customHeight="1">
      <c r="A32" s="117">
        <v>6540301</v>
      </c>
      <c r="B32" s="3">
        <v>1</v>
      </c>
      <c r="C32" s="113"/>
      <c r="D32" s="27"/>
      <c r="E32" s="114"/>
    </row>
    <row r="33" spans="1:5" ht="18" customHeight="1">
      <c r="B33" s="3">
        <v>2</v>
      </c>
      <c r="C33" s="113"/>
      <c r="D33" s="27"/>
      <c r="E33" s="114"/>
    </row>
    <row r="34" spans="1:5" ht="18" customHeight="1">
      <c r="B34" s="3">
        <v>3</v>
      </c>
      <c r="C34" s="113"/>
      <c r="D34" s="27"/>
      <c r="E34" s="114"/>
    </row>
    <row r="35" spans="1:5" ht="18" customHeight="1">
      <c r="B35" s="3">
        <v>4</v>
      </c>
      <c r="C35" s="113"/>
      <c r="D35" s="27"/>
      <c r="E35" s="114"/>
    </row>
    <row r="36" spans="1:5" ht="18" hidden="1" customHeight="1" outlineLevel="1">
      <c r="C36" s="113"/>
      <c r="D36" s="27"/>
      <c r="E36" s="114"/>
    </row>
    <row r="37" spans="1:5" ht="18" hidden="1" customHeight="1" outlineLevel="1">
      <c r="C37" s="113"/>
      <c r="D37" s="27"/>
      <c r="E37" s="114"/>
    </row>
    <row r="38" spans="1:5" ht="18" hidden="1" customHeight="1" outlineLevel="1">
      <c r="C38" s="113"/>
      <c r="D38" s="27"/>
      <c r="E38" s="114"/>
    </row>
    <row r="39" spans="1:5" ht="18" hidden="1" customHeight="1" outlineLevel="1">
      <c r="C39" s="113"/>
      <c r="D39" s="27"/>
      <c r="E39" s="114"/>
    </row>
    <row r="40" spans="1:5" ht="18" hidden="1" customHeight="1" outlineLevel="1">
      <c r="C40" s="113"/>
      <c r="D40" s="27"/>
      <c r="E40" s="114"/>
    </row>
    <row r="41" spans="1:5" ht="18" hidden="1" customHeight="1" outlineLevel="1">
      <c r="C41" s="113"/>
      <c r="D41" s="27"/>
      <c r="E41" s="114"/>
    </row>
    <row r="42" spans="1:5" ht="18" hidden="1" customHeight="1" outlineLevel="1">
      <c r="C42" s="118"/>
      <c r="D42" s="27"/>
      <c r="E42" s="114"/>
    </row>
    <row r="43" spans="1:5" ht="18" hidden="1" customHeight="1" outlineLevel="1">
      <c r="A43" s="117"/>
      <c r="C43" s="113"/>
      <c r="D43" s="27"/>
      <c r="E43" s="114"/>
    </row>
    <row r="44" spans="1:5" ht="18" hidden="1" customHeight="1" outlineLevel="1">
      <c r="C44" s="113"/>
      <c r="D44" s="27"/>
      <c r="E44" s="114"/>
    </row>
    <row r="45" spans="1:5" ht="18" hidden="1" customHeight="1" outlineLevel="1">
      <c r="C45" s="113"/>
      <c r="D45" s="27"/>
      <c r="E45" s="114"/>
    </row>
    <row r="46" spans="1:5" ht="18" hidden="1" customHeight="1" outlineLevel="1">
      <c r="C46" s="113"/>
      <c r="D46" s="27"/>
      <c r="E46" s="114"/>
    </row>
    <row r="47" spans="1:5" ht="18" hidden="1" customHeight="1" outlineLevel="1">
      <c r="C47" s="113"/>
      <c r="D47" s="27"/>
      <c r="E47" s="114"/>
    </row>
    <row r="48" spans="1:5" ht="18" hidden="1" customHeight="1" outlineLevel="1">
      <c r="C48" s="113"/>
      <c r="D48" s="27"/>
      <c r="E48" s="114"/>
    </row>
    <row r="49" spans="1:5" ht="18" hidden="1" customHeight="1" outlineLevel="1">
      <c r="C49" s="113"/>
      <c r="D49" s="27"/>
      <c r="E49" s="114"/>
    </row>
    <row r="50" spans="1:5" ht="18" hidden="1" customHeight="1" outlineLevel="1">
      <c r="C50" s="113"/>
      <c r="D50" s="27"/>
      <c r="E50" s="114"/>
    </row>
    <row r="51" spans="1:5" ht="18" hidden="1" customHeight="1" outlineLevel="1">
      <c r="C51" s="113"/>
      <c r="D51" s="27"/>
      <c r="E51" s="114"/>
    </row>
    <row r="52" spans="1:5" ht="18" hidden="1" customHeight="1" outlineLevel="1">
      <c r="C52" s="118"/>
      <c r="D52" s="27"/>
      <c r="E52" s="114"/>
    </row>
    <row r="53" spans="1:5" ht="18" hidden="1" customHeight="1" outlineLevel="1">
      <c r="A53" s="117"/>
      <c r="C53" s="113"/>
      <c r="D53" s="27"/>
      <c r="E53" s="114"/>
    </row>
    <row r="54" spans="1:5" ht="18" hidden="1" customHeight="1" outlineLevel="1">
      <c r="C54" s="113"/>
      <c r="D54" s="27"/>
      <c r="E54" s="114"/>
    </row>
    <row r="55" spans="1:5" ht="18" hidden="1" customHeight="1" outlineLevel="1">
      <c r="C55" s="118"/>
      <c r="D55" s="27"/>
      <c r="E55" s="114"/>
    </row>
    <row r="56" spans="1:5" ht="18" hidden="1" customHeight="1" outlineLevel="1">
      <c r="C56" s="113"/>
      <c r="D56" s="27"/>
      <c r="E56" s="114"/>
    </row>
    <row r="57" spans="1:5" ht="18" hidden="1" customHeight="1" outlineLevel="1">
      <c r="C57" s="118"/>
      <c r="D57" s="27"/>
      <c r="E57" s="114"/>
    </row>
    <row r="58" spans="1:5" ht="18" hidden="1" customHeight="1" outlineLevel="1">
      <c r="C58" s="113"/>
      <c r="D58" s="27"/>
      <c r="E58" s="114"/>
    </row>
    <row r="59" spans="1:5" ht="18" customHeight="1" collapsed="1">
      <c r="C59" s="114"/>
      <c r="D59" s="115"/>
      <c r="E59" s="114"/>
    </row>
    <row r="60" spans="1:5">
      <c r="C60" s="5"/>
      <c r="D60" s="5"/>
      <c r="E60" s="5"/>
    </row>
    <row r="61" spans="1:5">
      <c r="A61" s="16" t="s">
        <v>131</v>
      </c>
      <c r="B61" s="17"/>
      <c r="C61" s="110" t="s">
        <v>132</v>
      </c>
      <c r="D61" s="270"/>
      <c r="E61" s="270"/>
    </row>
    <row r="62" spans="1:5">
      <c r="A62" s="16"/>
      <c r="B62" s="109"/>
      <c r="C62" s="109"/>
      <c r="D62" s="109"/>
      <c r="E62" s="109"/>
    </row>
    <row r="63" spans="1:5">
      <c r="A63" s="16"/>
      <c r="B63" s="109"/>
      <c r="C63" s="109"/>
      <c r="D63" s="109"/>
      <c r="E63" s="109"/>
    </row>
    <row r="64" spans="1:5">
      <c r="A64" s="16"/>
      <c r="B64" s="109"/>
      <c r="C64" s="109"/>
      <c r="D64" s="109"/>
      <c r="E64" s="109"/>
    </row>
    <row r="65" spans="1:5">
      <c r="A65" s="16"/>
      <c r="B65" s="109"/>
      <c r="C65" s="109"/>
      <c r="D65" s="109"/>
      <c r="E65" s="109"/>
    </row>
    <row r="66" spans="1:5">
      <c r="A66" s="16"/>
      <c r="B66" s="109"/>
      <c r="C66" s="109"/>
      <c r="D66" s="109"/>
      <c r="E66" s="109"/>
    </row>
    <row r="67" spans="1:5">
      <c r="A67" s="16"/>
      <c r="B67" s="109"/>
      <c r="C67" s="109"/>
      <c r="D67" s="109"/>
      <c r="E67" s="109"/>
    </row>
    <row r="68" spans="1:5">
      <c r="A68" s="16"/>
      <c r="B68" s="109"/>
      <c r="C68" s="109"/>
      <c r="D68" s="109"/>
      <c r="E68" s="109"/>
    </row>
    <row r="69" spans="1:5">
      <c r="B69" s="9"/>
    </row>
    <row r="70" spans="1:5">
      <c r="B70" s="9"/>
      <c r="C70" s="4" t="s">
        <v>86</v>
      </c>
    </row>
    <row r="71" spans="1:5">
      <c r="C71" s="4" t="s">
        <v>68</v>
      </c>
    </row>
  </sheetData>
  <mergeCells count="7">
    <mergeCell ref="A1:E1"/>
    <mergeCell ref="B5:E5"/>
    <mergeCell ref="C10:E10"/>
    <mergeCell ref="C13:E13"/>
    <mergeCell ref="D61:E61"/>
    <mergeCell ref="D15:E15"/>
    <mergeCell ref="C14:E14"/>
  </mergeCells>
  <phoneticPr fontId="1" type="noConversion"/>
  <dataValidations count="1">
    <dataValidation type="list" allowBlank="1" showInputMessage="1" showErrorMessage="1" sqref="D15:E15">
      <formula1>$J$14:$J$24</formula1>
    </dataValidation>
  </dataValidations>
  <pageMargins left="0.74803149606299213" right="0.74803149606299213" top="0.98425196850393704" bottom="0.98425196850393704" header="0" footer="0"/>
  <pageSetup paperSize="9" scale="41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E183"/>
  <sheetViews>
    <sheetView topLeftCell="A40" workbookViewId="0">
      <selection activeCell="C4" sqref="C4"/>
    </sheetView>
  </sheetViews>
  <sheetFormatPr baseColWidth="10" defaultRowHeight="12.75"/>
  <cols>
    <col min="1" max="1" width="9.42578125" style="13" bestFit="1" customWidth="1"/>
    <col min="2" max="2" width="47.7109375" style="187" bestFit="1" customWidth="1"/>
    <col min="3" max="3" width="18" style="13" bestFit="1" customWidth="1"/>
    <col min="4" max="4" width="26.7109375" style="13" bestFit="1" customWidth="1"/>
    <col min="5" max="5" width="11" bestFit="1" customWidth="1"/>
    <col min="6" max="16384" width="11.42578125" style="13"/>
  </cols>
  <sheetData>
    <row r="1" spans="1:5">
      <c r="A1" t="s">
        <v>133</v>
      </c>
      <c r="B1" s="186" t="s">
        <v>33</v>
      </c>
      <c r="C1" s="184" t="s">
        <v>24</v>
      </c>
      <c r="D1" s="14" t="s">
        <v>134</v>
      </c>
      <c r="E1" s="14" t="s">
        <v>135</v>
      </c>
    </row>
    <row r="2" spans="1:5">
      <c r="A2" t="s">
        <v>190</v>
      </c>
      <c r="B2" s="186" t="s">
        <v>146</v>
      </c>
      <c r="C2" s="184" t="s">
        <v>191</v>
      </c>
      <c r="D2" s="222">
        <v>41661</v>
      </c>
      <c r="E2" s="14">
        <v>41663</v>
      </c>
    </row>
    <row r="3" spans="1:5">
      <c r="A3" t="s">
        <v>192</v>
      </c>
      <c r="B3" s="186" t="s">
        <v>149</v>
      </c>
      <c r="C3" s="184" t="s">
        <v>193</v>
      </c>
      <c r="D3" s="222">
        <v>41682</v>
      </c>
      <c r="E3" s="14">
        <v>41685</v>
      </c>
    </row>
    <row r="4" spans="1:5">
      <c r="A4" t="s">
        <v>194</v>
      </c>
      <c r="B4" s="186" t="s">
        <v>195</v>
      </c>
      <c r="C4" s="184" t="s">
        <v>148</v>
      </c>
      <c r="D4" s="222">
        <v>41684</v>
      </c>
      <c r="E4" s="14">
        <v>41686</v>
      </c>
    </row>
    <row r="5" spans="1:5">
      <c r="A5" t="s">
        <v>196</v>
      </c>
      <c r="B5" s="186" t="s">
        <v>197</v>
      </c>
      <c r="C5" s="184" t="s">
        <v>198</v>
      </c>
      <c r="D5" s="222">
        <v>41696</v>
      </c>
      <c r="E5" s="14">
        <v>41700</v>
      </c>
    </row>
    <row r="6" spans="1:5">
      <c r="A6" t="s">
        <v>199</v>
      </c>
      <c r="B6" s="186" t="s">
        <v>200</v>
      </c>
      <c r="C6" s="184" t="s">
        <v>201</v>
      </c>
      <c r="D6" s="222">
        <v>41703</v>
      </c>
      <c r="E6" s="14">
        <v>41706</v>
      </c>
    </row>
    <row r="7" spans="1:5">
      <c r="A7" t="s">
        <v>202</v>
      </c>
      <c r="B7" s="186" t="s">
        <v>203</v>
      </c>
      <c r="C7" s="184" t="s">
        <v>204</v>
      </c>
      <c r="D7" s="222">
        <v>41795</v>
      </c>
      <c r="E7" s="14">
        <v>41797</v>
      </c>
    </row>
    <row r="8" spans="1:5">
      <c r="A8" t="s">
        <v>205</v>
      </c>
      <c r="B8" s="186" t="s">
        <v>206</v>
      </c>
      <c r="C8" s="184" t="s">
        <v>207</v>
      </c>
      <c r="D8" s="222">
        <v>41796</v>
      </c>
      <c r="E8" s="14">
        <v>41798</v>
      </c>
    </row>
    <row r="9" spans="1:5">
      <c r="A9" t="s">
        <v>208</v>
      </c>
      <c r="B9" s="186" t="s">
        <v>209</v>
      </c>
      <c r="C9" s="184" t="s">
        <v>210</v>
      </c>
      <c r="D9" s="222">
        <v>41806</v>
      </c>
      <c r="E9" s="14">
        <v>41811</v>
      </c>
    </row>
    <row r="10" spans="1:5">
      <c r="A10" t="s">
        <v>211</v>
      </c>
      <c r="B10" s="186" t="s">
        <v>212</v>
      </c>
      <c r="C10" s="184" t="s">
        <v>213</v>
      </c>
      <c r="D10" s="222">
        <v>41814</v>
      </c>
      <c r="E10" s="14">
        <v>41817</v>
      </c>
    </row>
    <row r="11" spans="1:5">
      <c r="A11" t="s">
        <v>214</v>
      </c>
      <c r="B11" s="186" t="s">
        <v>215</v>
      </c>
      <c r="C11" s="184" t="s">
        <v>216</v>
      </c>
      <c r="D11" s="222">
        <v>41815</v>
      </c>
      <c r="E11" s="14">
        <v>41818</v>
      </c>
    </row>
    <row r="12" spans="1:5">
      <c r="A12" t="s">
        <v>217</v>
      </c>
      <c r="B12" s="186" t="s">
        <v>218</v>
      </c>
      <c r="C12" s="184" t="s">
        <v>219</v>
      </c>
      <c r="D12" s="222">
        <v>41828</v>
      </c>
      <c r="E12" s="14">
        <v>41832</v>
      </c>
    </row>
    <row r="13" spans="1:5">
      <c r="A13" t="s">
        <v>220</v>
      </c>
      <c r="B13" s="186" t="s">
        <v>221</v>
      </c>
      <c r="C13" s="184" t="s">
        <v>222</v>
      </c>
      <c r="D13" s="222">
        <v>41828</v>
      </c>
      <c r="E13" s="14">
        <v>41832</v>
      </c>
    </row>
    <row r="14" spans="1:5">
      <c r="A14" t="s">
        <v>223</v>
      </c>
      <c r="B14" s="186" t="s">
        <v>224</v>
      </c>
      <c r="C14" s="184" t="s">
        <v>225</v>
      </c>
      <c r="D14" s="222">
        <v>41842</v>
      </c>
      <c r="E14" s="14">
        <v>41845</v>
      </c>
    </row>
    <row r="15" spans="1:5">
      <c r="A15" t="s">
        <v>226</v>
      </c>
      <c r="B15" s="186" t="s">
        <v>227</v>
      </c>
      <c r="C15" s="184" t="s">
        <v>228</v>
      </c>
      <c r="D15" s="222">
        <v>41857</v>
      </c>
      <c r="E15" s="14">
        <v>41860</v>
      </c>
    </row>
    <row r="16" spans="1:5">
      <c r="A16" t="s">
        <v>229</v>
      </c>
      <c r="B16" s="186" t="s">
        <v>230</v>
      </c>
      <c r="C16" s="184" t="s">
        <v>231</v>
      </c>
      <c r="D16" s="222">
        <v>41863</v>
      </c>
      <c r="E16" s="14">
        <v>41868</v>
      </c>
    </row>
    <row r="17" spans="1:5">
      <c r="A17" t="s">
        <v>232</v>
      </c>
      <c r="B17" s="186" t="s">
        <v>233</v>
      </c>
      <c r="C17" s="184" t="s">
        <v>234</v>
      </c>
      <c r="D17" s="222">
        <v>41867</v>
      </c>
      <c r="E17" s="14">
        <v>41879</v>
      </c>
    </row>
    <row r="18" spans="1:5">
      <c r="A18" t="s">
        <v>235</v>
      </c>
      <c r="B18" s="186" t="s">
        <v>236</v>
      </c>
      <c r="C18" s="184" t="s">
        <v>237</v>
      </c>
      <c r="D18" s="222">
        <v>41886</v>
      </c>
      <c r="E18" s="14">
        <v>41889</v>
      </c>
    </row>
    <row r="19" spans="1:5">
      <c r="A19" t="s">
        <v>238</v>
      </c>
      <c r="B19" s="186" t="s">
        <v>239</v>
      </c>
      <c r="C19" s="184" t="s">
        <v>240</v>
      </c>
      <c r="D19" s="222">
        <v>41893</v>
      </c>
      <c r="E19" s="14">
        <v>41896</v>
      </c>
    </row>
    <row r="20" spans="1:5">
      <c r="A20" t="s">
        <v>241</v>
      </c>
      <c r="B20" s="186" t="s">
        <v>242</v>
      </c>
      <c r="C20" s="184" t="s">
        <v>243</v>
      </c>
      <c r="D20" s="222">
        <v>41640</v>
      </c>
      <c r="E20" s="14">
        <v>42004</v>
      </c>
    </row>
    <row r="21" spans="1:5">
      <c r="A21" t="s">
        <v>244</v>
      </c>
      <c r="B21" s="186" t="s">
        <v>149</v>
      </c>
      <c r="C21" s="184" t="s">
        <v>245</v>
      </c>
      <c r="D21" s="222">
        <v>41668</v>
      </c>
      <c r="E21" s="14">
        <v>41671</v>
      </c>
    </row>
    <row r="22" spans="1:5">
      <c r="A22" t="s">
        <v>246</v>
      </c>
      <c r="B22" s="186" t="s">
        <v>247</v>
      </c>
      <c r="C22" s="184" t="s">
        <v>248</v>
      </c>
      <c r="D22" s="222">
        <v>41670</v>
      </c>
      <c r="E22" s="14">
        <v>41671</v>
      </c>
    </row>
    <row r="23" spans="1:5">
      <c r="A23" t="s">
        <v>249</v>
      </c>
      <c r="B23" s="186" t="s">
        <v>250</v>
      </c>
      <c r="C23" s="184" t="s">
        <v>251</v>
      </c>
      <c r="D23" s="222">
        <v>41696</v>
      </c>
      <c r="E23" s="14">
        <v>41700</v>
      </c>
    </row>
    <row r="24" spans="1:5">
      <c r="A24" t="s">
        <v>252</v>
      </c>
      <c r="B24" s="186" t="s">
        <v>253</v>
      </c>
      <c r="C24" s="184" t="s">
        <v>201</v>
      </c>
      <c r="D24" s="222">
        <v>41703</v>
      </c>
      <c r="E24" s="14">
        <v>41706</v>
      </c>
    </row>
    <row r="25" spans="1:5">
      <c r="A25" t="s">
        <v>254</v>
      </c>
      <c r="B25" s="186" t="s">
        <v>255</v>
      </c>
      <c r="C25" s="184" t="s">
        <v>256</v>
      </c>
      <c r="D25" s="222">
        <v>41746</v>
      </c>
      <c r="E25" s="14">
        <v>41750</v>
      </c>
    </row>
    <row r="26" spans="1:5">
      <c r="A26" t="s">
        <v>257</v>
      </c>
      <c r="B26" s="186" t="s">
        <v>258</v>
      </c>
      <c r="C26" s="184" t="s">
        <v>259</v>
      </c>
      <c r="D26" s="222">
        <v>41768</v>
      </c>
      <c r="E26" s="14">
        <v>41770</v>
      </c>
    </row>
    <row r="27" spans="1:5">
      <c r="A27" t="s">
        <v>260</v>
      </c>
      <c r="B27" s="185" t="s">
        <v>261</v>
      </c>
      <c r="C27" s="184" t="s">
        <v>213</v>
      </c>
      <c r="D27" s="222">
        <v>41814</v>
      </c>
      <c r="E27" s="14">
        <v>41817</v>
      </c>
    </row>
    <row r="28" spans="1:5">
      <c r="A28" t="s">
        <v>262</v>
      </c>
      <c r="B28" s="186" t="s">
        <v>263</v>
      </c>
      <c r="C28" s="184" t="s">
        <v>264</v>
      </c>
      <c r="D28" s="222">
        <v>41814</v>
      </c>
      <c r="E28" s="14">
        <v>41818</v>
      </c>
    </row>
    <row r="29" spans="1:5">
      <c r="A29" t="s">
        <v>265</v>
      </c>
      <c r="B29" s="186" t="s">
        <v>266</v>
      </c>
      <c r="C29" s="184" t="s">
        <v>267</v>
      </c>
      <c r="D29" s="222">
        <v>41828</v>
      </c>
      <c r="E29" s="14">
        <v>41832</v>
      </c>
    </row>
    <row r="30" spans="1:5">
      <c r="A30" t="s">
        <v>268</v>
      </c>
      <c r="B30" s="186" t="s">
        <v>269</v>
      </c>
      <c r="C30" s="184" t="s">
        <v>270</v>
      </c>
      <c r="D30" s="222">
        <v>41828</v>
      </c>
      <c r="E30" s="14">
        <v>41832</v>
      </c>
    </row>
    <row r="31" spans="1:5">
      <c r="A31" t="s">
        <v>271</v>
      </c>
      <c r="B31" s="186" t="s">
        <v>272</v>
      </c>
      <c r="C31" s="184" t="s">
        <v>273</v>
      </c>
      <c r="D31" s="222">
        <v>41843</v>
      </c>
      <c r="E31" s="14">
        <v>41846</v>
      </c>
    </row>
    <row r="32" spans="1:5">
      <c r="A32" t="s">
        <v>274</v>
      </c>
      <c r="B32" s="186" t="s">
        <v>275</v>
      </c>
      <c r="C32" s="184" t="s">
        <v>276</v>
      </c>
      <c r="D32" s="222">
        <v>41862</v>
      </c>
      <c r="E32" s="14">
        <v>41866</v>
      </c>
    </row>
    <row r="33" spans="1:5">
      <c r="A33" t="s">
        <v>277</v>
      </c>
      <c r="B33" s="186" t="s">
        <v>233</v>
      </c>
      <c r="C33" s="184" t="s">
        <v>234</v>
      </c>
      <c r="D33" s="222">
        <v>41870</v>
      </c>
      <c r="E33" s="14">
        <v>41872</v>
      </c>
    </row>
    <row r="34" spans="1:5">
      <c r="A34" t="s">
        <v>278</v>
      </c>
      <c r="B34" s="186" t="s">
        <v>279</v>
      </c>
      <c r="C34" s="184" t="s">
        <v>280</v>
      </c>
      <c r="D34" s="222">
        <v>41904</v>
      </c>
      <c r="E34" s="14">
        <v>41905</v>
      </c>
    </row>
    <row r="35" spans="1:5">
      <c r="A35" t="s">
        <v>281</v>
      </c>
      <c r="B35" s="186" t="s">
        <v>282</v>
      </c>
      <c r="C35" s="184" t="s">
        <v>283</v>
      </c>
      <c r="D35" s="222">
        <v>41885</v>
      </c>
      <c r="E35" s="14">
        <v>41888</v>
      </c>
    </row>
    <row r="36" spans="1:5">
      <c r="A36" t="s">
        <v>284</v>
      </c>
      <c r="B36" s="186" t="s">
        <v>285</v>
      </c>
      <c r="C36" s="184" t="s">
        <v>243</v>
      </c>
      <c r="D36" s="222">
        <v>41640</v>
      </c>
      <c r="E36" s="14">
        <v>42004</v>
      </c>
    </row>
    <row r="37" spans="1:5">
      <c r="A37" t="s">
        <v>286</v>
      </c>
      <c r="B37" s="186" t="s">
        <v>287</v>
      </c>
      <c r="C37" s="184" t="s">
        <v>288</v>
      </c>
      <c r="D37" s="222">
        <v>41640</v>
      </c>
      <c r="E37" s="14">
        <v>42004</v>
      </c>
    </row>
    <row r="38" spans="1:5">
      <c r="A38" t="s">
        <v>289</v>
      </c>
      <c r="B38" s="186" t="s">
        <v>290</v>
      </c>
      <c r="C38" s="184" t="s">
        <v>243</v>
      </c>
      <c r="D38" s="222">
        <v>41640</v>
      </c>
      <c r="E38" s="14">
        <v>42004</v>
      </c>
    </row>
    <row r="39" spans="1:5">
      <c r="A39" t="s">
        <v>291</v>
      </c>
      <c r="B39" s="186" t="s">
        <v>292</v>
      </c>
      <c r="C39" s="184" t="s">
        <v>288</v>
      </c>
      <c r="D39" s="222">
        <v>41699</v>
      </c>
      <c r="E39" s="14">
        <v>41708</v>
      </c>
    </row>
    <row r="40" spans="1:5">
      <c r="A40" t="s">
        <v>293</v>
      </c>
      <c r="B40" s="186" t="s">
        <v>294</v>
      </c>
      <c r="C40" s="184" t="s">
        <v>295</v>
      </c>
      <c r="D40" s="222">
        <v>41704</v>
      </c>
      <c r="E40" s="14">
        <v>41707</v>
      </c>
    </row>
    <row r="41" spans="1:5">
      <c r="A41" t="s">
        <v>296</v>
      </c>
      <c r="B41" s="186" t="s">
        <v>297</v>
      </c>
      <c r="C41" s="184" t="s">
        <v>84</v>
      </c>
      <c r="D41" s="222">
        <v>41640</v>
      </c>
      <c r="E41" s="14">
        <v>42004</v>
      </c>
    </row>
    <row r="42" spans="1:5">
      <c r="A42" t="s">
        <v>298</v>
      </c>
      <c r="B42" s="186" t="s">
        <v>299</v>
      </c>
      <c r="C42" s="184" t="s">
        <v>84</v>
      </c>
      <c r="D42" s="222">
        <v>41640</v>
      </c>
      <c r="E42" s="14">
        <v>42004</v>
      </c>
    </row>
    <row r="43" spans="1:5">
      <c r="A43" t="s">
        <v>300</v>
      </c>
      <c r="B43" s="186" t="s">
        <v>301</v>
      </c>
      <c r="C43" s="184" t="s">
        <v>302</v>
      </c>
      <c r="D43" s="222">
        <v>41835</v>
      </c>
      <c r="E43" s="14">
        <v>41837</v>
      </c>
    </row>
    <row r="44" spans="1:5">
      <c r="A44" t="s">
        <v>303</v>
      </c>
      <c r="B44" s="186" t="s">
        <v>304</v>
      </c>
      <c r="C44" s="184" t="s">
        <v>305</v>
      </c>
      <c r="D44" s="222">
        <v>41844</v>
      </c>
      <c r="E44" s="14">
        <v>41846</v>
      </c>
    </row>
    <row r="45" spans="1:5">
      <c r="A45" t="s">
        <v>306</v>
      </c>
      <c r="B45" s="186" t="s">
        <v>307</v>
      </c>
      <c r="C45" s="184" t="s">
        <v>308</v>
      </c>
      <c r="D45" s="222">
        <v>41852</v>
      </c>
      <c r="E45" s="14">
        <v>41853</v>
      </c>
    </row>
    <row r="46" spans="1:5">
      <c r="A46" t="s">
        <v>309</v>
      </c>
      <c r="B46" s="186" t="s">
        <v>310</v>
      </c>
      <c r="C46" s="184" t="s">
        <v>311</v>
      </c>
      <c r="D46" s="222">
        <v>41856</v>
      </c>
      <c r="E46" s="14">
        <v>41858</v>
      </c>
    </row>
    <row r="47" spans="1:5">
      <c r="A47" t="s">
        <v>312</v>
      </c>
      <c r="B47" s="186" t="s">
        <v>313</v>
      </c>
      <c r="C47" s="184" t="s">
        <v>314</v>
      </c>
      <c r="D47" s="222">
        <v>41870</v>
      </c>
      <c r="E47" s="14">
        <v>41870</v>
      </c>
    </row>
    <row r="48" spans="1:5">
      <c r="A48" t="s">
        <v>315</v>
      </c>
      <c r="B48" s="186" t="s">
        <v>316</v>
      </c>
      <c r="C48" s="184" t="s">
        <v>314</v>
      </c>
      <c r="D48" s="222">
        <v>41871</v>
      </c>
      <c r="E48" s="14">
        <v>41872</v>
      </c>
    </row>
    <row r="49" spans="1:5">
      <c r="A49" t="s">
        <v>317</v>
      </c>
      <c r="B49" s="186" t="s">
        <v>318</v>
      </c>
      <c r="C49" s="184" t="s">
        <v>319</v>
      </c>
      <c r="D49" s="222">
        <v>41906</v>
      </c>
      <c r="E49" s="14">
        <v>41907</v>
      </c>
    </row>
    <row r="50" spans="1:5">
      <c r="A50" t="s">
        <v>320</v>
      </c>
      <c r="B50" s="186" t="s">
        <v>321</v>
      </c>
      <c r="C50" s="184" t="s">
        <v>322</v>
      </c>
      <c r="D50" s="222">
        <v>41898</v>
      </c>
      <c r="E50" s="14">
        <v>41899</v>
      </c>
    </row>
    <row r="51" spans="1:5">
      <c r="A51" t="s">
        <v>323</v>
      </c>
      <c r="B51" s="185" t="s">
        <v>324</v>
      </c>
      <c r="C51" s="184" t="s">
        <v>308</v>
      </c>
      <c r="D51" s="222">
        <v>41945</v>
      </c>
      <c r="E51" s="14">
        <v>41946</v>
      </c>
    </row>
    <row r="52" spans="1:5">
      <c r="A52" t="s">
        <v>325</v>
      </c>
      <c r="B52" s="186" t="s">
        <v>136</v>
      </c>
      <c r="C52" s="184" t="s">
        <v>186</v>
      </c>
      <c r="D52" s="222">
        <v>41974</v>
      </c>
      <c r="E52" s="14">
        <v>41977</v>
      </c>
    </row>
    <row r="53" spans="1:5">
      <c r="A53" t="s">
        <v>326</v>
      </c>
      <c r="B53" s="186" t="s">
        <v>77</v>
      </c>
      <c r="C53" s="184" t="s">
        <v>327</v>
      </c>
      <c r="D53" s="222">
        <v>41988</v>
      </c>
      <c r="E53" s="14">
        <v>41991</v>
      </c>
    </row>
    <row r="54" spans="1:5">
      <c r="A54" t="s">
        <v>328</v>
      </c>
      <c r="B54" s="186" t="s">
        <v>78</v>
      </c>
      <c r="C54" s="184" t="s">
        <v>186</v>
      </c>
      <c r="D54" s="222">
        <v>41969</v>
      </c>
      <c r="E54" s="14">
        <v>41973</v>
      </c>
    </row>
    <row r="55" spans="1:5">
      <c r="A55" t="s">
        <v>329</v>
      </c>
      <c r="B55" s="186" t="s">
        <v>79</v>
      </c>
      <c r="C55" s="184" t="s">
        <v>330</v>
      </c>
      <c r="D55" s="222">
        <v>41974</v>
      </c>
      <c r="E55" s="14">
        <v>41977</v>
      </c>
    </row>
    <row r="56" spans="1:5">
      <c r="A56" t="s">
        <v>331</v>
      </c>
      <c r="B56" s="186" t="s">
        <v>150</v>
      </c>
      <c r="C56" s="184" t="s">
        <v>332</v>
      </c>
      <c r="D56" s="222">
        <v>41648</v>
      </c>
      <c r="E56" s="14">
        <v>41651</v>
      </c>
    </row>
    <row r="57" spans="1:5">
      <c r="A57" t="s">
        <v>333</v>
      </c>
      <c r="B57" s="186" t="s">
        <v>147</v>
      </c>
      <c r="C57" s="184" t="s">
        <v>334</v>
      </c>
      <c r="D57" s="222">
        <v>41676</v>
      </c>
      <c r="E57" s="14">
        <v>41679</v>
      </c>
    </row>
    <row r="58" spans="1:5">
      <c r="A58" t="s">
        <v>335</v>
      </c>
      <c r="B58" s="186" t="s">
        <v>336</v>
      </c>
      <c r="C58" s="184" t="s">
        <v>337</v>
      </c>
      <c r="D58" s="222">
        <v>41733</v>
      </c>
      <c r="E58" s="14">
        <v>41735</v>
      </c>
    </row>
    <row r="59" spans="1:5">
      <c r="A59" t="s">
        <v>338</v>
      </c>
      <c r="B59" s="186" t="s">
        <v>339</v>
      </c>
      <c r="C59" s="184" t="s">
        <v>340</v>
      </c>
      <c r="D59" s="222">
        <v>41742</v>
      </c>
      <c r="E59" s="14">
        <v>41745</v>
      </c>
    </row>
    <row r="60" spans="1:5">
      <c r="A60" t="s">
        <v>341</v>
      </c>
      <c r="B60" s="186" t="s">
        <v>342</v>
      </c>
      <c r="C60" s="184" t="s">
        <v>343</v>
      </c>
      <c r="D60" s="222">
        <v>41774</v>
      </c>
      <c r="E60" s="14">
        <v>41777</v>
      </c>
    </row>
    <row r="61" spans="1:5">
      <c r="A61" t="s">
        <v>344</v>
      </c>
      <c r="B61" s="186" t="s">
        <v>345</v>
      </c>
      <c r="C61" s="184" t="s">
        <v>346</v>
      </c>
      <c r="D61" s="222">
        <v>41789</v>
      </c>
      <c r="E61" s="14">
        <v>41791</v>
      </c>
    </row>
    <row r="62" spans="1:5">
      <c r="A62" t="s">
        <v>347</v>
      </c>
      <c r="B62" s="186" t="s">
        <v>348</v>
      </c>
      <c r="C62" s="184" t="s">
        <v>349</v>
      </c>
      <c r="D62" s="222">
        <v>41796</v>
      </c>
      <c r="E62" s="14">
        <v>41798</v>
      </c>
    </row>
    <row r="63" spans="1:5">
      <c r="A63" t="s">
        <v>350</v>
      </c>
      <c r="B63" s="186" t="s">
        <v>351</v>
      </c>
      <c r="C63" s="184" t="s">
        <v>352</v>
      </c>
      <c r="D63" s="222">
        <v>41810</v>
      </c>
      <c r="E63" s="14">
        <v>41812</v>
      </c>
    </row>
    <row r="64" spans="1:5">
      <c r="A64" t="s">
        <v>353</v>
      </c>
      <c r="B64" s="186" t="s">
        <v>354</v>
      </c>
      <c r="C64" s="184" t="s">
        <v>355</v>
      </c>
      <c r="D64" s="222">
        <v>41840</v>
      </c>
      <c r="E64" s="14">
        <v>41842</v>
      </c>
    </row>
    <row r="65" spans="1:5">
      <c r="A65" t="s">
        <v>356</v>
      </c>
      <c r="B65" s="186" t="s">
        <v>357</v>
      </c>
      <c r="C65" s="184" t="s">
        <v>355</v>
      </c>
      <c r="D65" s="222">
        <v>41844</v>
      </c>
      <c r="E65" s="14">
        <v>41847</v>
      </c>
    </row>
    <row r="66" spans="1:5">
      <c r="A66" t="s">
        <v>358</v>
      </c>
      <c r="B66" s="186" t="s">
        <v>359</v>
      </c>
      <c r="C66" s="184" t="s">
        <v>360</v>
      </c>
      <c r="D66" s="222">
        <v>41887</v>
      </c>
      <c r="E66" s="14">
        <v>41889</v>
      </c>
    </row>
    <row r="67" spans="1:5">
      <c r="A67" t="s">
        <v>361</v>
      </c>
      <c r="B67" s="186" t="s">
        <v>362</v>
      </c>
      <c r="C67" s="184" t="s">
        <v>363</v>
      </c>
      <c r="D67" s="222">
        <v>41640</v>
      </c>
      <c r="E67" s="14">
        <v>42004</v>
      </c>
    </row>
    <row r="68" spans="1:5">
      <c r="A68" t="s">
        <v>364</v>
      </c>
      <c r="B68" s="186" t="s">
        <v>365</v>
      </c>
      <c r="C68" s="184" t="s">
        <v>366</v>
      </c>
      <c r="D68" s="222">
        <v>41907</v>
      </c>
      <c r="E68" s="14">
        <v>41910</v>
      </c>
    </row>
    <row r="69" spans="1:5">
      <c r="A69" t="s">
        <v>367</v>
      </c>
      <c r="B69" s="186" t="s">
        <v>368</v>
      </c>
      <c r="C69" s="184" t="s">
        <v>369</v>
      </c>
      <c r="D69" s="222">
        <v>41913</v>
      </c>
      <c r="E69" s="14">
        <v>41916</v>
      </c>
    </row>
    <row r="70" spans="1:5">
      <c r="A70" t="s">
        <v>370</v>
      </c>
      <c r="B70" s="186" t="s">
        <v>371</v>
      </c>
      <c r="C70" s="184" t="s">
        <v>372</v>
      </c>
      <c r="D70" s="222">
        <v>41914</v>
      </c>
      <c r="E70" s="14">
        <v>41917</v>
      </c>
    </row>
    <row r="71" spans="1:5">
      <c r="A71" t="s">
        <v>373</v>
      </c>
      <c r="B71" s="186" t="s">
        <v>374</v>
      </c>
      <c r="C71" s="184" t="s">
        <v>375</v>
      </c>
      <c r="D71" s="222">
        <v>41930</v>
      </c>
      <c r="E71" s="14">
        <v>41931</v>
      </c>
    </row>
    <row r="72" spans="1:5">
      <c r="A72" t="s">
        <v>376</v>
      </c>
      <c r="B72" s="186" t="s">
        <v>377</v>
      </c>
      <c r="C72" s="184" t="s">
        <v>378</v>
      </c>
      <c r="D72" s="222">
        <v>41935</v>
      </c>
      <c r="E72" s="14">
        <v>41937</v>
      </c>
    </row>
    <row r="73" spans="1:5">
      <c r="A73" t="s">
        <v>379</v>
      </c>
      <c r="B73" s="186" t="s">
        <v>380</v>
      </c>
      <c r="C73" s="184" t="s">
        <v>381</v>
      </c>
      <c r="D73" s="222">
        <v>41970</v>
      </c>
      <c r="E73" s="14">
        <v>41973</v>
      </c>
    </row>
    <row r="74" spans="1:5">
      <c r="A74" t="s">
        <v>382</v>
      </c>
      <c r="B74" s="186" t="s">
        <v>383</v>
      </c>
      <c r="C74" s="184" t="s">
        <v>84</v>
      </c>
      <c r="D74" s="222">
        <v>41783</v>
      </c>
      <c r="E74" s="14">
        <v>41783</v>
      </c>
    </row>
    <row r="75" spans="1:5">
      <c r="A75" t="s">
        <v>384</v>
      </c>
      <c r="B75" s="186" t="s">
        <v>385</v>
      </c>
      <c r="C75" s="184" t="s">
        <v>363</v>
      </c>
      <c r="D75" s="222">
        <v>41640</v>
      </c>
      <c r="E75" s="14">
        <v>42004</v>
      </c>
    </row>
    <row r="76" spans="1:5">
      <c r="A76" t="s">
        <v>386</v>
      </c>
      <c r="B76" s="186" t="s">
        <v>387</v>
      </c>
      <c r="C76" s="184" t="s">
        <v>388</v>
      </c>
      <c r="D76" s="222">
        <v>41640</v>
      </c>
      <c r="E76" s="14">
        <v>42004</v>
      </c>
    </row>
    <row r="77" spans="1:5">
      <c r="A77" t="s">
        <v>389</v>
      </c>
      <c r="B77" s="186" t="s">
        <v>390</v>
      </c>
      <c r="C77" s="184" t="s">
        <v>391</v>
      </c>
      <c r="D77" s="222">
        <v>41720</v>
      </c>
      <c r="E77" s="14">
        <v>41721</v>
      </c>
    </row>
    <row r="78" spans="1:5">
      <c r="A78" t="s">
        <v>392</v>
      </c>
      <c r="B78" s="186" t="s">
        <v>393</v>
      </c>
      <c r="C78" s="184" t="s">
        <v>394</v>
      </c>
      <c r="D78" s="222">
        <v>41734</v>
      </c>
      <c r="E78" s="14">
        <v>41735</v>
      </c>
    </row>
    <row r="79" spans="1:5">
      <c r="A79" t="s">
        <v>395</v>
      </c>
      <c r="B79" s="186" t="s">
        <v>396</v>
      </c>
      <c r="C79" s="184" t="s">
        <v>397</v>
      </c>
      <c r="D79" s="222">
        <v>41762</v>
      </c>
      <c r="E79" s="14">
        <v>41763</v>
      </c>
    </row>
    <row r="80" spans="1:5">
      <c r="A80" t="s">
        <v>398</v>
      </c>
      <c r="B80" s="186" t="s">
        <v>399</v>
      </c>
      <c r="C80" s="184" t="s">
        <v>400</v>
      </c>
      <c r="D80" s="222">
        <v>41797</v>
      </c>
      <c r="E80" s="14">
        <v>41798</v>
      </c>
    </row>
    <row r="81" spans="1:5">
      <c r="A81" t="s">
        <v>401</v>
      </c>
      <c r="B81" s="186" t="s">
        <v>402</v>
      </c>
      <c r="C81" s="184" t="s">
        <v>403</v>
      </c>
      <c r="D81" s="222">
        <v>41818</v>
      </c>
      <c r="E81" s="14">
        <v>41819</v>
      </c>
    </row>
    <row r="82" spans="1:5">
      <c r="A82" t="s">
        <v>404</v>
      </c>
      <c r="B82" s="186" t="s">
        <v>405</v>
      </c>
      <c r="C82" s="184" t="s">
        <v>406</v>
      </c>
      <c r="D82" s="222">
        <v>41881</v>
      </c>
      <c r="E82" s="14">
        <v>41882</v>
      </c>
    </row>
    <row r="83" spans="1:5">
      <c r="A83" t="s">
        <v>407</v>
      </c>
      <c r="B83" s="186" t="s">
        <v>408</v>
      </c>
      <c r="C83" s="184" t="s">
        <v>409</v>
      </c>
      <c r="D83" s="222">
        <v>41895</v>
      </c>
      <c r="E83" s="14">
        <v>41896</v>
      </c>
    </row>
    <row r="84" spans="1:5">
      <c r="A84" t="s">
        <v>410</v>
      </c>
      <c r="B84" s="186" t="s">
        <v>411</v>
      </c>
      <c r="C84" s="184" t="s">
        <v>412</v>
      </c>
      <c r="D84" s="222">
        <v>41930</v>
      </c>
      <c r="E84" s="14">
        <v>41931</v>
      </c>
    </row>
    <row r="85" spans="1:5">
      <c r="A85" t="s">
        <v>413</v>
      </c>
      <c r="B85" s="186" t="s">
        <v>414</v>
      </c>
      <c r="C85" s="184" t="s">
        <v>415</v>
      </c>
      <c r="D85" s="222">
        <v>41706</v>
      </c>
      <c r="E85" s="14">
        <v>41707</v>
      </c>
    </row>
    <row r="86" spans="1:5">
      <c r="A86" t="s">
        <v>416</v>
      </c>
      <c r="B86" s="186" t="s">
        <v>417</v>
      </c>
      <c r="C86" s="184" t="s">
        <v>418</v>
      </c>
      <c r="D86" s="222">
        <v>41755</v>
      </c>
      <c r="E86" s="14">
        <v>41756</v>
      </c>
    </row>
    <row r="87" spans="1:5">
      <c r="A87" t="s">
        <v>419</v>
      </c>
      <c r="B87" s="186" t="s">
        <v>420</v>
      </c>
      <c r="C87" s="184" t="s">
        <v>421</v>
      </c>
      <c r="D87" s="222">
        <v>41783</v>
      </c>
      <c r="E87" s="14">
        <v>41784</v>
      </c>
    </row>
    <row r="88" spans="1:5">
      <c r="A88" t="s">
        <v>422</v>
      </c>
      <c r="B88" s="186" t="s">
        <v>423</v>
      </c>
      <c r="C88" s="184" t="s">
        <v>424</v>
      </c>
      <c r="D88" s="222">
        <v>41916</v>
      </c>
      <c r="E88" s="14">
        <v>41917</v>
      </c>
    </row>
    <row r="89" spans="1:5">
      <c r="A89" t="s">
        <v>425</v>
      </c>
      <c r="B89" s="186" t="s">
        <v>426</v>
      </c>
      <c r="C89" s="184" t="s">
        <v>388</v>
      </c>
      <c r="D89" s="222">
        <v>41640</v>
      </c>
      <c r="E89" s="14">
        <v>42004</v>
      </c>
    </row>
    <row r="90" spans="1:5">
      <c r="A90" t="s">
        <v>427</v>
      </c>
      <c r="B90" s="186" t="s">
        <v>428</v>
      </c>
      <c r="C90" s="184" t="s">
        <v>429</v>
      </c>
      <c r="D90" s="222">
        <v>41902</v>
      </c>
      <c r="E90" s="14">
        <v>41903</v>
      </c>
    </row>
    <row r="91" spans="1:5">
      <c r="A91" t="s">
        <v>430</v>
      </c>
      <c r="B91" s="186" t="s">
        <v>431</v>
      </c>
      <c r="C91" s="184" t="s">
        <v>432</v>
      </c>
      <c r="D91" s="222">
        <v>41811</v>
      </c>
      <c r="E91" s="14">
        <v>41812</v>
      </c>
    </row>
    <row r="92" spans="1:5">
      <c r="A92" t="s">
        <v>433</v>
      </c>
      <c r="B92" s="186" t="s">
        <v>434</v>
      </c>
      <c r="C92" s="184" t="s">
        <v>435</v>
      </c>
      <c r="D92" s="222">
        <v>41951</v>
      </c>
      <c r="E92" s="14">
        <v>41952</v>
      </c>
    </row>
    <row r="93" spans="1:5">
      <c r="A93" t="s">
        <v>436</v>
      </c>
      <c r="B93" s="186" t="s">
        <v>437</v>
      </c>
      <c r="C93" s="184" t="s">
        <v>438</v>
      </c>
      <c r="D93" s="222">
        <v>41853</v>
      </c>
      <c r="E93" s="14">
        <v>41854</v>
      </c>
    </row>
    <row r="94" spans="1:5">
      <c r="A94" t="s">
        <v>439</v>
      </c>
      <c r="B94" s="186" t="s">
        <v>440</v>
      </c>
      <c r="C94" s="184" t="s">
        <v>441</v>
      </c>
      <c r="D94" s="222">
        <v>41825</v>
      </c>
      <c r="E94" s="14">
        <v>41826</v>
      </c>
    </row>
    <row r="95" spans="1:5">
      <c r="A95" t="s">
        <v>442</v>
      </c>
      <c r="B95" s="186" t="s">
        <v>443</v>
      </c>
      <c r="C95" s="184" t="s">
        <v>444</v>
      </c>
      <c r="D95" s="222">
        <v>41965</v>
      </c>
      <c r="E95" s="14">
        <v>41966</v>
      </c>
    </row>
    <row r="96" spans="1:5">
      <c r="A96" t="s">
        <v>445</v>
      </c>
      <c r="B96" s="186" t="s">
        <v>446</v>
      </c>
      <c r="C96" s="184" t="s">
        <v>447</v>
      </c>
      <c r="D96" s="222">
        <v>41839</v>
      </c>
      <c r="E96" s="14">
        <v>41840</v>
      </c>
    </row>
    <row r="97" spans="1:5">
      <c r="A97" t="s">
        <v>448</v>
      </c>
      <c r="B97" s="186" t="s">
        <v>449</v>
      </c>
      <c r="C97" s="184" t="s">
        <v>450</v>
      </c>
      <c r="D97" s="222">
        <v>41684</v>
      </c>
      <c r="E97" s="14">
        <v>41686</v>
      </c>
    </row>
    <row r="98" spans="1:5">
      <c r="A98" t="s">
        <v>451</v>
      </c>
      <c r="B98" s="186" t="s">
        <v>452</v>
      </c>
      <c r="C98" s="184" t="s">
        <v>243</v>
      </c>
      <c r="D98" s="222">
        <v>41944</v>
      </c>
      <c r="E98" s="14">
        <v>41946</v>
      </c>
    </row>
    <row r="99" spans="1:5">
      <c r="A99" t="s">
        <v>453</v>
      </c>
      <c r="B99" s="186" t="s">
        <v>454</v>
      </c>
      <c r="C99" s="184" t="s">
        <v>455</v>
      </c>
      <c r="D99" s="222">
        <v>41712</v>
      </c>
      <c r="E99" s="14">
        <v>41714</v>
      </c>
    </row>
    <row r="100" spans="1:5">
      <c r="A100" t="s">
        <v>456</v>
      </c>
      <c r="B100" s="186" t="s">
        <v>457</v>
      </c>
      <c r="C100" s="184" t="s">
        <v>458</v>
      </c>
      <c r="D100" s="222">
        <v>41740</v>
      </c>
      <c r="E100" s="14">
        <v>41742</v>
      </c>
    </row>
    <row r="101" spans="1:5">
      <c r="A101" t="s">
        <v>459</v>
      </c>
      <c r="B101" s="186" t="s">
        <v>460</v>
      </c>
      <c r="C101" s="184" t="s">
        <v>461</v>
      </c>
      <c r="D101" s="222">
        <v>41788</v>
      </c>
      <c r="E101" s="14">
        <v>41791</v>
      </c>
    </row>
    <row r="102" spans="1:5">
      <c r="A102" t="s">
        <v>462</v>
      </c>
      <c r="B102" s="186" t="s">
        <v>463</v>
      </c>
      <c r="C102" s="184" t="s">
        <v>464</v>
      </c>
      <c r="D102" s="222">
        <v>41885</v>
      </c>
      <c r="E102" s="14">
        <v>41888</v>
      </c>
    </row>
    <row r="103" spans="1:5">
      <c r="A103" t="s">
        <v>465</v>
      </c>
      <c r="B103" s="186" t="s">
        <v>466</v>
      </c>
      <c r="C103" s="184" t="s">
        <v>349</v>
      </c>
      <c r="D103" s="222">
        <v>41761</v>
      </c>
      <c r="E103" s="14">
        <v>41763</v>
      </c>
    </row>
    <row r="104" spans="1:5">
      <c r="A104" t="s">
        <v>467</v>
      </c>
      <c r="B104" s="186" t="s">
        <v>468</v>
      </c>
      <c r="C104" s="184" t="s">
        <v>188</v>
      </c>
      <c r="D104" s="222">
        <v>41790</v>
      </c>
      <c r="E104" s="14">
        <v>41791</v>
      </c>
    </row>
    <row r="105" spans="1:5">
      <c r="A105" t="s">
        <v>469</v>
      </c>
      <c r="B105" s="186" t="s">
        <v>351</v>
      </c>
      <c r="C105" s="184" t="s">
        <v>352</v>
      </c>
      <c r="D105" s="222">
        <v>41810</v>
      </c>
      <c r="E105" s="14">
        <v>41812</v>
      </c>
    </row>
    <row r="106" spans="1:5">
      <c r="A106" t="s">
        <v>470</v>
      </c>
      <c r="B106" s="186" t="s">
        <v>471</v>
      </c>
      <c r="C106" s="184" t="s">
        <v>472</v>
      </c>
      <c r="D106" s="222">
        <v>41726</v>
      </c>
      <c r="E106" s="14">
        <v>41728</v>
      </c>
    </row>
    <row r="107" spans="1:5">
      <c r="A107" t="s">
        <v>473</v>
      </c>
      <c r="B107" s="186" t="s">
        <v>374</v>
      </c>
      <c r="C107" s="184" t="s">
        <v>375</v>
      </c>
      <c r="D107" s="222">
        <v>41930</v>
      </c>
      <c r="E107" s="14">
        <v>41931</v>
      </c>
    </row>
    <row r="108" spans="1:5">
      <c r="A108" t="s">
        <v>474</v>
      </c>
      <c r="B108" s="186" t="s">
        <v>377</v>
      </c>
      <c r="C108" s="184" t="s">
        <v>475</v>
      </c>
      <c r="D108" s="222">
        <v>41914</v>
      </c>
      <c r="E108" s="14">
        <v>41916</v>
      </c>
    </row>
    <row r="109" spans="1:5">
      <c r="A109" t="s">
        <v>476</v>
      </c>
      <c r="B109" s="186" t="s">
        <v>477</v>
      </c>
      <c r="C109" s="184" t="s">
        <v>243</v>
      </c>
      <c r="D109" s="222">
        <v>41657</v>
      </c>
      <c r="E109" s="14">
        <v>41658</v>
      </c>
    </row>
    <row r="110" spans="1:5">
      <c r="A110" t="s">
        <v>478</v>
      </c>
      <c r="B110" s="186" t="s">
        <v>479</v>
      </c>
      <c r="C110" s="184" t="s">
        <v>243</v>
      </c>
      <c r="D110" s="222">
        <v>41664</v>
      </c>
      <c r="E110" s="14">
        <v>41665</v>
      </c>
    </row>
    <row r="111" spans="1:5">
      <c r="A111" t="s">
        <v>480</v>
      </c>
      <c r="B111" s="186" t="s">
        <v>477</v>
      </c>
      <c r="C111" s="184" t="s">
        <v>243</v>
      </c>
      <c r="D111" s="222">
        <v>41699</v>
      </c>
      <c r="E111" s="14">
        <v>41700</v>
      </c>
    </row>
    <row r="112" spans="1:5">
      <c r="A112" t="s">
        <v>481</v>
      </c>
      <c r="B112" s="186" t="s">
        <v>482</v>
      </c>
      <c r="C112" s="184" t="s">
        <v>243</v>
      </c>
      <c r="D112" s="222">
        <v>41706</v>
      </c>
      <c r="E112" s="14">
        <v>41707</v>
      </c>
    </row>
    <row r="113" spans="1:5">
      <c r="A113" t="s">
        <v>483</v>
      </c>
      <c r="B113" s="186" t="s">
        <v>484</v>
      </c>
      <c r="C113" s="184" t="s">
        <v>243</v>
      </c>
      <c r="D113" s="222">
        <v>41769</v>
      </c>
      <c r="E113" s="14">
        <v>41770</v>
      </c>
    </row>
    <row r="114" spans="1:5">
      <c r="A114" t="s">
        <v>485</v>
      </c>
      <c r="B114" s="186" t="s">
        <v>479</v>
      </c>
      <c r="C114" s="184" t="s">
        <v>486</v>
      </c>
      <c r="D114" s="222">
        <v>41776</v>
      </c>
      <c r="E114" s="14">
        <v>41777</v>
      </c>
    </row>
    <row r="115" spans="1:5">
      <c r="A115" t="s">
        <v>487</v>
      </c>
      <c r="B115" s="186" t="s">
        <v>488</v>
      </c>
      <c r="C115" s="184" t="s">
        <v>84</v>
      </c>
      <c r="D115" s="222">
        <v>41821</v>
      </c>
      <c r="E115" s="14">
        <v>41822</v>
      </c>
    </row>
    <row r="116" spans="1:5">
      <c r="A116" t="s">
        <v>489</v>
      </c>
      <c r="B116" s="186" t="s">
        <v>490</v>
      </c>
      <c r="C116" s="184" t="s">
        <v>243</v>
      </c>
      <c r="D116" s="222">
        <v>41974</v>
      </c>
      <c r="E116" s="14">
        <v>41975</v>
      </c>
    </row>
    <row r="117" spans="1:5">
      <c r="A117" t="s">
        <v>491</v>
      </c>
      <c r="B117" s="186" t="s">
        <v>492</v>
      </c>
      <c r="C117" s="184" t="s">
        <v>493</v>
      </c>
      <c r="D117" s="222">
        <v>41761</v>
      </c>
      <c r="E117" s="14">
        <v>41763</v>
      </c>
    </row>
    <row r="118" spans="1:5">
      <c r="A118" t="s">
        <v>494</v>
      </c>
      <c r="B118" s="186" t="s">
        <v>495</v>
      </c>
      <c r="C118" s="184" t="s">
        <v>493</v>
      </c>
      <c r="D118" s="222">
        <v>41761</v>
      </c>
      <c r="E118" s="14">
        <v>41763</v>
      </c>
    </row>
    <row r="119" spans="1:5">
      <c r="A119" t="s">
        <v>496</v>
      </c>
      <c r="B119" s="186" t="s">
        <v>497</v>
      </c>
      <c r="C119" s="184" t="s">
        <v>498</v>
      </c>
      <c r="D119" s="222">
        <v>41815</v>
      </c>
      <c r="E119" s="14">
        <v>41817</v>
      </c>
    </row>
    <row r="120" spans="1:5">
      <c r="A120" t="s">
        <v>499</v>
      </c>
      <c r="B120" s="186" t="s">
        <v>500</v>
      </c>
      <c r="C120" s="184" t="s">
        <v>501</v>
      </c>
      <c r="D120" s="222">
        <v>41877</v>
      </c>
      <c r="E120" s="14">
        <v>41878</v>
      </c>
    </row>
    <row r="121" spans="1:5">
      <c r="A121" t="s">
        <v>502</v>
      </c>
      <c r="B121" s="186" t="s">
        <v>503</v>
      </c>
      <c r="C121" s="184" t="s">
        <v>504</v>
      </c>
      <c r="D121" s="222">
        <v>41886</v>
      </c>
      <c r="E121" s="14">
        <v>41888</v>
      </c>
    </row>
    <row r="122" spans="1:5">
      <c r="A122" t="s">
        <v>505</v>
      </c>
      <c r="B122" s="186" t="s">
        <v>506</v>
      </c>
      <c r="C122" s="184" t="s">
        <v>634</v>
      </c>
      <c r="D122" s="222">
        <v>41893</v>
      </c>
      <c r="E122" s="14">
        <v>41896</v>
      </c>
    </row>
    <row r="123" spans="1:5">
      <c r="A123" t="s">
        <v>508</v>
      </c>
      <c r="B123" s="186" t="s">
        <v>509</v>
      </c>
      <c r="C123" s="184" t="s">
        <v>510</v>
      </c>
      <c r="D123" s="222">
        <v>41920</v>
      </c>
      <c r="E123" s="14">
        <v>41923</v>
      </c>
    </row>
    <row r="124" spans="1:5">
      <c r="A124" t="s">
        <v>511</v>
      </c>
      <c r="B124" s="186" t="s">
        <v>512</v>
      </c>
      <c r="C124" s="184" t="s">
        <v>363</v>
      </c>
      <c r="D124" s="222">
        <v>41640</v>
      </c>
      <c r="E124" s="14">
        <v>42004</v>
      </c>
    </row>
    <row r="125" spans="1:5">
      <c r="A125" t="s">
        <v>513</v>
      </c>
      <c r="B125" s="186" t="s">
        <v>514</v>
      </c>
      <c r="C125" s="184" t="s">
        <v>84</v>
      </c>
      <c r="D125" s="222">
        <v>41640</v>
      </c>
      <c r="E125" s="14">
        <v>42004</v>
      </c>
    </row>
    <row r="126" spans="1:5">
      <c r="A126" t="s">
        <v>515</v>
      </c>
      <c r="B126" s="185" t="s">
        <v>516</v>
      </c>
      <c r="C126" s="184" t="s">
        <v>517</v>
      </c>
      <c r="D126" s="222">
        <v>41640</v>
      </c>
      <c r="E126" s="14">
        <v>42004</v>
      </c>
    </row>
    <row r="127" spans="1:5">
      <c r="A127" t="s">
        <v>518</v>
      </c>
      <c r="B127" s="186" t="s">
        <v>519</v>
      </c>
      <c r="C127" s="184" t="s">
        <v>388</v>
      </c>
      <c r="D127" s="222">
        <v>41640</v>
      </c>
      <c r="E127" s="14">
        <v>42004</v>
      </c>
    </row>
    <row r="128" spans="1:5">
      <c r="A128" t="s">
        <v>520</v>
      </c>
      <c r="B128" s="186" t="s">
        <v>521</v>
      </c>
      <c r="C128" s="184" t="s">
        <v>243</v>
      </c>
      <c r="D128" s="222">
        <v>41640</v>
      </c>
      <c r="E128" s="14">
        <v>42004</v>
      </c>
    </row>
    <row r="129" spans="1:5">
      <c r="A129" t="s">
        <v>522</v>
      </c>
      <c r="B129" s="186" t="s">
        <v>523</v>
      </c>
      <c r="C129" s="184" t="s">
        <v>84</v>
      </c>
      <c r="D129" s="222">
        <v>41640</v>
      </c>
      <c r="E129" s="14">
        <v>42004</v>
      </c>
    </row>
    <row r="130" spans="1:5">
      <c r="A130" t="s">
        <v>524</v>
      </c>
      <c r="B130" s="186" t="s">
        <v>525</v>
      </c>
      <c r="C130" s="184" t="s">
        <v>84</v>
      </c>
      <c r="D130" s="222">
        <v>41640</v>
      </c>
      <c r="E130" s="14">
        <v>42004</v>
      </c>
    </row>
    <row r="131" spans="1:5">
      <c r="A131" t="s">
        <v>526</v>
      </c>
      <c r="B131" s="186" t="s">
        <v>527</v>
      </c>
      <c r="C131" s="184" t="s">
        <v>528</v>
      </c>
      <c r="D131" s="222">
        <v>41640</v>
      </c>
      <c r="E131" s="14">
        <v>42004</v>
      </c>
    </row>
    <row r="132" spans="1:5">
      <c r="A132" t="s">
        <v>529</v>
      </c>
      <c r="B132" s="186" t="s">
        <v>530</v>
      </c>
      <c r="C132" s="184" t="s">
        <v>84</v>
      </c>
      <c r="D132" s="222">
        <v>41791</v>
      </c>
      <c r="E132" s="14">
        <v>41795</v>
      </c>
    </row>
    <row r="133" spans="1:5">
      <c r="A133" t="s">
        <v>531</v>
      </c>
      <c r="B133" s="186" t="s">
        <v>532</v>
      </c>
      <c r="C133" s="184" t="s">
        <v>84</v>
      </c>
      <c r="D133" s="222">
        <v>41640</v>
      </c>
      <c r="E133" s="14">
        <v>42004</v>
      </c>
    </row>
    <row r="134" spans="1:5">
      <c r="A134" t="s">
        <v>533</v>
      </c>
      <c r="B134" s="186" t="s">
        <v>534</v>
      </c>
      <c r="C134" s="184" t="s">
        <v>243</v>
      </c>
      <c r="D134" s="222">
        <v>41640</v>
      </c>
      <c r="E134" s="14">
        <v>42004</v>
      </c>
    </row>
    <row r="135" spans="1:5">
      <c r="A135" t="s">
        <v>535</v>
      </c>
      <c r="B135" s="186" t="s">
        <v>536</v>
      </c>
      <c r="C135" s="184" t="s">
        <v>537</v>
      </c>
      <c r="D135" s="222">
        <v>41640</v>
      </c>
      <c r="E135" s="14">
        <v>42004</v>
      </c>
    </row>
    <row r="136" spans="1:5">
      <c r="A136" t="s">
        <v>538</v>
      </c>
      <c r="B136" s="186" t="s">
        <v>539</v>
      </c>
      <c r="C136" s="184" t="s">
        <v>388</v>
      </c>
      <c r="D136" s="222">
        <v>41640</v>
      </c>
      <c r="E136" s="14">
        <v>42004</v>
      </c>
    </row>
    <row r="137" spans="1:5">
      <c r="A137" t="s">
        <v>540</v>
      </c>
      <c r="B137" s="186" t="s">
        <v>541</v>
      </c>
      <c r="C137" s="184" t="s">
        <v>542</v>
      </c>
      <c r="D137" s="222">
        <v>41640</v>
      </c>
      <c r="E137" s="14">
        <v>42004</v>
      </c>
    </row>
    <row r="138" spans="1:5">
      <c r="A138" t="s">
        <v>543</v>
      </c>
      <c r="B138" s="186" t="s">
        <v>544</v>
      </c>
      <c r="C138" s="184" t="s">
        <v>388</v>
      </c>
      <c r="D138" s="222">
        <v>41640</v>
      </c>
      <c r="E138" s="14">
        <v>42004</v>
      </c>
    </row>
    <row r="139" spans="1:5">
      <c r="A139" t="s">
        <v>545</v>
      </c>
      <c r="B139" s="186" t="s">
        <v>546</v>
      </c>
      <c r="C139" s="184" t="s">
        <v>187</v>
      </c>
      <c r="D139" s="222">
        <v>41640</v>
      </c>
      <c r="E139" s="14">
        <v>42004</v>
      </c>
    </row>
    <row r="140" spans="1:5">
      <c r="A140" t="s">
        <v>547</v>
      </c>
      <c r="B140" s="186" t="s">
        <v>548</v>
      </c>
      <c r="C140" s="184" t="s">
        <v>187</v>
      </c>
      <c r="D140" s="222">
        <v>41640</v>
      </c>
      <c r="E140" s="14">
        <v>42004</v>
      </c>
    </row>
    <row r="141" spans="1:5">
      <c r="A141" t="s">
        <v>549</v>
      </c>
      <c r="B141" s="186" t="s">
        <v>550</v>
      </c>
      <c r="C141" s="184" t="s">
        <v>551</v>
      </c>
      <c r="D141" s="222">
        <v>41640</v>
      </c>
      <c r="E141" s="14">
        <v>42004</v>
      </c>
    </row>
    <row r="142" spans="1:5">
      <c r="A142" t="s">
        <v>552</v>
      </c>
      <c r="B142" s="186" t="s">
        <v>553</v>
      </c>
      <c r="C142" s="184" t="s">
        <v>84</v>
      </c>
      <c r="D142" s="222">
        <v>41640</v>
      </c>
      <c r="E142" s="14">
        <v>42004</v>
      </c>
    </row>
    <row r="143" spans="1:5">
      <c r="A143" t="s">
        <v>554</v>
      </c>
      <c r="B143" s="186" t="s">
        <v>555</v>
      </c>
      <c r="C143" s="184" t="s">
        <v>243</v>
      </c>
      <c r="D143" s="222">
        <v>41689</v>
      </c>
      <c r="E143" s="14">
        <v>41689</v>
      </c>
    </row>
    <row r="144" spans="1:5">
      <c r="A144" t="s">
        <v>556</v>
      </c>
      <c r="B144" s="186" t="s">
        <v>557</v>
      </c>
      <c r="C144" s="184" t="s">
        <v>542</v>
      </c>
      <c r="D144" s="222">
        <v>41640</v>
      </c>
      <c r="E144" s="14">
        <v>42004</v>
      </c>
    </row>
    <row r="145" spans="1:5">
      <c r="A145" t="s">
        <v>558</v>
      </c>
      <c r="B145" s="186" t="s">
        <v>559</v>
      </c>
      <c r="C145" s="184" t="s">
        <v>517</v>
      </c>
      <c r="D145" s="222">
        <v>41691</v>
      </c>
      <c r="E145" s="14">
        <v>41691</v>
      </c>
    </row>
    <row r="146" spans="1:5">
      <c r="A146" t="s">
        <v>560</v>
      </c>
      <c r="B146" s="186" t="s">
        <v>82</v>
      </c>
      <c r="C146" s="184" t="s">
        <v>243</v>
      </c>
      <c r="D146" s="222">
        <v>41754</v>
      </c>
      <c r="E146" s="14">
        <v>41754</v>
      </c>
    </row>
    <row r="147" spans="1:5">
      <c r="A147" t="s">
        <v>561</v>
      </c>
      <c r="B147" s="186" t="s">
        <v>81</v>
      </c>
      <c r="C147" s="184" t="s">
        <v>243</v>
      </c>
      <c r="D147" s="222">
        <v>41754</v>
      </c>
      <c r="E147" s="14">
        <v>41754</v>
      </c>
    </row>
    <row r="148" spans="1:5">
      <c r="A148" t="s">
        <v>562</v>
      </c>
      <c r="B148" s="186" t="s">
        <v>563</v>
      </c>
      <c r="C148" s="184" t="s">
        <v>243</v>
      </c>
      <c r="D148" s="222">
        <v>41787</v>
      </c>
      <c r="E148" s="14">
        <v>41787</v>
      </c>
    </row>
    <row r="149" spans="1:5">
      <c r="A149" t="s">
        <v>564</v>
      </c>
      <c r="B149" s="186" t="s">
        <v>559</v>
      </c>
      <c r="C149" s="184" t="s">
        <v>565</v>
      </c>
      <c r="D149" s="222">
        <v>41803</v>
      </c>
      <c r="E149" s="14">
        <v>41803</v>
      </c>
    </row>
    <row r="150" spans="1:5">
      <c r="A150" t="s">
        <v>566</v>
      </c>
      <c r="B150" s="186" t="s">
        <v>82</v>
      </c>
      <c r="C150" s="184" t="s">
        <v>243</v>
      </c>
      <c r="D150" s="222">
        <v>41823</v>
      </c>
      <c r="E150" s="14">
        <v>41823</v>
      </c>
    </row>
    <row r="151" spans="1:5">
      <c r="A151" t="s">
        <v>567</v>
      </c>
      <c r="B151" s="186" t="s">
        <v>81</v>
      </c>
      <c r="C151" s="184" t="s">
        <v>243</v>
      </c>
      <c r="D151" s="222">
        <v>41823</v>
      </c>
      <c r="E151" s="14">
        <v>41823</v>
      </c>
    </row>
    <row r="152" spans="1:5">
      <c r="A152" t="s">
        <v>568</v>
      </c>
      <c r="B152" s="186" t="s">
        <v>559</v>
      </c>
      <c r="C152" s="184" t="s">
        <v>507</v>
      </c>
      <c r="D152" s="222">
        <v>41923</v>
      </c>
      <c r="E152" s="14">
        <v>41923</v>
      </c>
    </row>
    <row r="153" spans="1:5">
      <c r="A153" t="s">
        <v>569</v>
      </c>
      <c r="B153" s="186" t="s">
        <v>82</v>
      </c>
      <c r="C153" s="184" t="s">
        <v>243</v>
      </c>
      <c r="D153" s="222">
        <v>41948</v>
      </c>
      <c r="E153" s="14">
        <v>41948</v>
      </c>
    </row>
    <row r="154" spans="1:5">
      <c r="A154" t="s">
        <v>570</v>
      </c>
      <c r="B154" s="186" t="s">
        <v>81</v>
      </c>
      <c r="C154" s="184" t="s">
        <v>243</v>
      </c>
      <c r="D154" s="222">
        <v>41948</v>
      </c>
      <c r="E154" s="14">
        <v>41948</v>
      </c>
    </row>
    <row r="155" spans="1:5">
      <c r="A155" t="s">
        <v>571</v>
      </c>
      <c r="B155" s="186" t="s">
        <v>572</v>
      </c>
      <c r="C155" s="184" t="s">
        <v>243</v>
      </c>
      <c r="D155" s="222">
        <v>41985</v>
      </c>
      <c r="E155" s="14">
        <v>41985</v>
      </c>
    </row>
    <row r="156" spans="1:5">
      <c r="A156" t="s">
        <v>573</v>
      </c>
      <c r="B156" s="186" t="s">
        <v>83</v>
      </c>
      <c r="C156" s="184" t="s">
        <v>517</v>
      </c>
      <c r="D156" s="222">
        <v>41640</v>
      </c>
      <c r="E156" s="14">
        <v>42004</v>
      </c>
    </row>
    <row r="157" spans="1:5">
      <c r="A157" t="s">
        <v>574</v>
      </c>
      <c r="B157" s="186" t="s">
        <v>575</v>
      </c>
      <c r="C157" s="184" t="s">
        <v>243</v>
      </c>
      <c r="D157" s="222">
        <v>41730</v>
      </c>
      <c r="E157" s="14">
        <v>41731</v>
      </c>
    </row>
    <row r="158" spans="1:5">
      <c r="A158" t="s">
        <v>576</v>
      </c>
      <c r="B158" s="186" t="s">
        <v>577</v>
      </c>
      <c r="C158" s="184" t="s">
        <v>498</v>
      </c>
      <c r="D158" s="222">
        <v>41675</v>
      </c>
      <c r="E158" s="14">
        <v>41676</v>
      </c>
    </row>
    <row r="159" spans="1:5">
      <c r="A159" t="s">
        <v>578</v>
      </c>
      <c r="B159" s="186" t="s">
        <v>579</v>
      </c>
      <c r="C159" s="184" t="s">
        <v>498</v>
      </c>
      <c r="D159" s="222">
        <v>41677</v>
      </c>
      <c r="E159" s="14">
        <v>41679</v>
      </c>
    </row>
    <row r="160" spans="1:5">
      <c r="A160" t="s">
        <v>580</v>
      </c>
      <c r="B160" s="186" t="s">
        <v>581</v>
      </c>
      <c r="C160" s="184" t="s">
        <v>582</v>
      </c>
      <c r="D160" s="222">
        <v>41713</v>
      </c>
      <c r="E160" s="14">
        <v>41714</v>
      </c>
    </row>
    <row r="161" spans="1:5">
      <c r="A161" t="s">
        <v>583</v>
      </c>
      <c r="B161" s="186" t="s">
        <v>584</v>
      </c>
      <c r="C161" s="184" t="s">
        <v>585</v>
      </c>
      <c r="D161" s="222">
        <v>41755</v>
      </c>
      <c r="E161" s="14">
        <v>41756</v>
      </c>
    </row>
    <row r="162" spans="1:5">
      <c r="A162" t="s">
        <v>586</v>
      </c>
      <c r="B162" s="186" t="s">
        <v>587</v>
      </c>
      <c r="C162" s="184" t="s">
        <v>588</v>
      </c>
      <c r="D162" s="222">
        <v>41766</v>
      </c>
      <c r="E162" s="14">
        <v>41767</v>
      </c>
    </row>
    <row r="163" spans="1:5">
      <c r="A163" t="s">
        <v>589</v>
      </c>
      <c r="B163" s="186" t="s">
        <v>590</v>
      </c>
      <c r="C163" s="184" t="s">
        <v>588</v>
      </c>
      <c r="D163" s="222">
        <v>41768</v>
      </c>
      <c r="E163" s="14">
        <v>41770</v>
      </c>
    </row>
    <row r="164" spans="1:5">
      <c r="A164" t="s">
        <v>591</v>
      </c>
      <c r="B164" s="186" t="s">
        <v>592</v>
      </c>
      <c r="C164" s="184" t="s">
        <v>593</v>
      </c>
      <c r="D164" s="222">
        <v>41802</v>
      </c>
      <c r="E164" s="14">
        <v>41804</v>
      </c>
    </row>
    <row r="165" spans="1:5">
      <c r="A165" t="s">
        <v>594</v>
      </c>
      <c r="B165" s="186" t="s">
        <v>595</v>
      </c>
      <c r="C165" s="184" t="s">
        <v>596</v>
      </c>
      <c r="D165" s="222">
        <v>41857</v>
      </c>
      <c r="E165" s="14">
        <v>41859</v>
      </c>
    </row>
    <row r="166" spans="1:5">
      <c r="A166" t="s">
        <v>597</v>
      </c>
      <c r="B166" s="186" t="s">
        <v>598</v>
      </c>
      <c r="C166" s="184" t="s">
        <v>599</v>
      </c>
      <c r="D166" s="222">
        <v>41792</v>
      </c>
      <c r="E166" s="14">
        <v>41799</v>
      </c>
    </row>
    <row r="167" spans="1:5">
      <c r="A167" t="s">
        <v>600</v>
      </c>
      <c r="B167" s="186" t="s">
        <v>601</v>
      </c>
      <c r="C167" s="184" t="s">
        <v>84</v>
      </c>
      <c r="D167" s="222">
        <v>41640</v>
      </c>
      <c r="E167" s="14">
        <v>42004</v>
      </c>
    </row>
    <row r="168" spans="1:5">
      <c r="A168" t="s">
        <v>602</v>
      </c>
      <c r="B168" s="186" t="s">
        <v>603</v>
      </c>
      <c r="C168" s="184" t="s">
        <v>604</v>
      </c>
      <c r="D168" s="222">
        <v>41769</v>
      </c>
      <c r="E168" s="14">
        <v>41770</v>
      </c>
    </row>
    <row r="169" spans="1:5">
      <c r="A169" t="s">
        <v>605</v>
      </c>
      <c r="B169" s="186" t="s">
        <v>606</v>
      </c>
      <c r="C169" s="184" t="s">
        <v>415</v>
      </c>
      <c r="D169" s="222">
        <v>41689</v>
      </c>
      <c r="E169" s="14">
        <v>41692</v>
      </c>
    </row>
    <row r="170" spans="1:5">
      <c r="A170" t="s">
        <v>607</v>
      </c>
      <c r="B170" s="186" t="s">
        <v>608</v>
      </c>
      <c r="C170" s="184" t="s">
        <v>609</v>
      </c>
      <c r="D170" s="222">
        <v>41786</v>
      </c>
      <c r="E170" s="14">
        <v>41788</v>
      </c>
    </row>
    <row r="171" spans="1:5">
      <c r="A171" t="s">
        <v>610</v>
      </c>
      <c r="B171" s="186" t="s">
        <v>611</v>
      </c>
      <c r="C171" s="184" t="s">
        <v>612</v>
      </c>
      <c r="D171" s="222">
        <v>41734</v>
      </c>
      <c r="E171" s="14">
        <v>41735</v>
      </c>
    </row>
    <row r="172" spans="1:5">
      <c r="A172" t="s">
        <v>613</v>
      </c>
      <c r="B172" s="186" t="s">
        <v>614</v>
      </c>
      <c r="C172" s="184" t="s">
        <v>588</v>
      </c>
      <c r="D172" s="222">
        <v>41775</v>
      </c>
      <c r="E172" s="14">
        <v>41777</v>
      </c>
    </row>
    <row r="173" spans="1:5">
      <c r="A173" t="s">
        <v>615</v>
      </c>
      <c r="B173" s="186" t="s">
        <v>616</v>
      </c>
      <c r="C173" s="184" t="s">
        <v>593</v>
      </c>
      <c r="D173" s="222">
        <v>41802</v>
      </c>
      <c r="E173" s="14">
        <v>41804</v>
      </c>
    </row>
    <row r="174" spans="1:5">
      <c r="A174" t="s">
        <v>617</v>
      </c>
      <c r="B174" s="186" t="s">
        <v>618</v>
      </c>
      <c r="C174" s="184" t="s">
        <v>619</v>
      </c>
      <c r="D174" s="222">
        <v>41916</v>
      </c>
      <c r="E174" s="14">
        <v>41917</v>
      </c>
    </row>
    <row r="175" spans="1:5">
      <c r="A175" t="s">
        <v>620</v>
      </c>
      <c r="B175" s="186" t="s">
        <v>621</v>
      </c>
      <c r="C175" s="184" t="s">
        <v>622</v>
      </c>
      <c r="D175" s="222">
        <v>41898</v>
      </c>
      <c r="E175" s="14">
        <v>41900</v>
      </c>
    </row>
    <row r="176" spans="1:5">
      <c r="A176" t="s">
        <v>623</v>
      </c>
      <c r="B176" s="186" t="s">
        <v>624</v>
      </c>
      <c r="C176" s="184" t="s">
        <v>625</v>
      </c>
      <c r="D176" s="222">
        <v>41884</v>
      </c>
      <c r="E176" s="14">
        <v>41888</v>
      </c>
    </row>
    <row r="177" spans="1:5">
      <c r="A177" s="13" t="s">
        <v>626</v>
      </c>
      <c r="B177" s="187" t="s">
        <v>627</v>
      </c>
      <c r="C177" s="184" t="s">
        <v>84</v>
      </c>
      <c r="D177" s="222">
        <v>41640</v>
      </c>
      <c r="E177" s="14">
        <v>41641</v>
      </c>
    </row>
    <row r="178" spans="1:5">
      <c r="A178" s="13" t="s">
        <v>628</v>
      </c>
      <c r="B178" s="187" t="s">
        <v>80</v>
      </c>
      <c r="C178" s="184" t="s">
        <v>84</v>
      </c>
      <c r="D178" s="222">
        <v>41640</v>
      </c>
      <c r="E178" s="14">
        <v>41820</v>
      </c>
    </row>
    <row r="179" spans="1:5">
      <c r="A179" s="13" t="s">
        <v>629</v>
      </c>
      <c r="B179" s="187" t="s">
        <v>630</v>
      </c>
      <c r="C179" s="184" t="s">
        <v>84</v>
      </c>
      <c r="D179" s="222">
        <v>41760</v>
      </c>
      <c r="E179" s="14">
        <v>41764</v>
      </c>
    </row>
    <row r="180" spans="1:5">
      <c r="C180" s="184"/>
      <c r="D180" s="222"/>
      <c r="E180" s="14"/>
    </row>
    <row r="181" spans="1:5">
      <c r="C181" s="184"/>
      <c r="D181" s="222"/>
      <c r="E181" s="14"/>
    </row>
    <row r="182" spans="1:5">
      <c r="C182" s="184"/>
      <c r="E182" s="14"/>
    </row>
    <row r="183" spans="1:5">
      <c r="C183" s="184"/>
      <c r="E183" s="14"/>
    </row>
  </sheetData>
  <sheetProtection password="D86B" sheet="1" objects="1" scenarios="1"/>
  <phoneticPr fontId="1" type="noConversion"/>
  <pageMargins left="0.75" right="0.75" top="1" bottom="1" header="0" footer="0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F183"/>
  <sheetViews>
    <sheetView workbookViewId="0">
      <selection activeCell="E13" sqref="E13"/>
    </sheetView>
  </sheetViews>
  <sheetFormatPr baseColWidth="10" defaultRowHeight="12.75"/>
  <cols>
    <col min="1" max="1" width="12.28515625" style="13" bestFit="1" customWidth="1"/>
    <col min="2" max="2" width="48" style="187" bestFit="1" customWidth="1"/>
    <col min="3" max="3" width="37.140625" style="13" bestFit="1" customWidth="1"/>
    <col min="4" max="4" width="23.85546875" style="13" bestFit="1" customWidth="1"/>
    <col min="5" max="5" width="14.42578125" style="13" bestFit="1" customWidth="1"/>
    <col min="6" max="6" width="11.28515625" bestFit="1" customWidth="1"/>
    <col min="7" max="16384" width="11.42578125" style="13"/>
  </cols>
  <sheetData>
    <row r="1" spans="1:6" ht="15.75">
      <c r="A1" s="223" t="s">
        <v>133</v>
      </c>
      <c r="B1" s="224" t="s">
        <v>33</v>
      </c>
      <c r="C1" s="224" t="s">
        <v>24</v>
      </c>
      <c r="D1" s="223" t="s">
        <v>145</v>
      </c>
      <c r="E1" s="225" t="s">
        <v>134</v>
      </c>
      <c r="F1" s="225" t="s">
        <v>135</v>
      </c>
    </row>
    <row r="2" spans="1:6">
      <c r="A2" t="s">
        <v>190</v>
      </c>
      <c r="B2" s="186" t="s">
        <v>146</v>
      </c>
      <c r="C2" s="184" t="s">
        <v>191</v>
      </c>
      <c r="D2" s="184">
        <v>9000</v>
      </c>
      <c r="E2" s="222">
        <v>41661</v>
      </c>
      <c r="F2" s="14">
        <v>41663</v>
      </c>
    </row>
    <row r="3" spans="1:6">
      <c r="A3" t="s">
        <v>192</v>
      </c>
      <c r="B3" s="186" t="s">
        <v>149</v>
      </c>
      <c r="C3" s="184" t="s">
        <v>193</v>
      </c>
      <c r="D3" s="184">
        <v>6000</v>
      </c>
      <c r="E3" s="222">
        <v>41682</v>
      </c>
      <c r="F3" s="14">
        <v>41685</v>
      </c>
    </row>
    <row r="4" spans="1:6">
      <c r="A4" t="s">
        <v>194</v>
      </c>
      <c r="B4" s="186" t="s">
        <v>195</v>
      </c>
      <c r="C4" s="184" t="s">
        <v>148</v>
      </c>
      <c r="D4" s="184">
        <v>7500</v>
      </c>
      <c r="E4" s="222">
        <v>41684</v>
      </c>
      <c r="F4" s="14">
        <v>41686</v>
      </c>
    </row>
    <row r="5" spans="1:6">
      <c r="A5" t="s">
        <v>196</v>
      </c>
      <c r="B5" s="186" t="s">
        <v>197</v>
      </c>
      <c r="C5" s="184" t="s">
        <v>198</v>
      </c>
      <c r="D5" s="184">
        <v>12000</v>
      </c>
      <c r="E5" s="222">
        <v>41696</v>
      </c>
      <c r="F5" s="14">
        <v>41700</v>
      </c>
    </row>
    <row r="6" spans="1:6">
      <c r="A6" t="s">
        <v>199</v>
      </c>
      <c r="B6" s="186" t="s">
        <v>200</v>
      </c>
      <c r="C6" s="184" t="s">
        <v>201</v>
      </c>
      <c r="D6" s="184">
        <v>8000</v>
      </c>
      <c r="E6" s="222">
        <v>41703</v>
      </c>
      <c r="F6" s="14">
        <v>41706</v>
      </c>
    </row>
    <row r="7" spans="1:6">
      <c r="A7" t="s">
        <v>202</v>
      </c>
      <c r="B7" s="186" t="s">
        <v>203</v>
      </c>
      <c r="C7" s="184" t="s">
        <v>204</v>
      </c>
      <c r="D7" s="13">
        <v>0</v>
      </c>
      <c r="E7" s="222">
        <v>41795</v>
      </c>
      <c r="F7" s="14">
        <v>41797</v>
      </c>
    </row>
    <row r="8" spans="1:6">
      <c r="A8" t="s">
        <v>205</v>
      </c>
      <c r="B8" s="186" t="s">
        <v>206</v>
      </c>
      <c r="C8" s="184" t="s">
        <v>207</v>
      </c>
      <c r="D8" s="184">
        <v>6000</v>
      </c>
      <c r="E8" s="222">
        <v>41796</v>
      </c>
      <c r="F8" s="14">
        <v>41798</v>
      </c>
    </row>
    <row r="9" spans="1:6">
      <c r="A9" t="s">
        <v>208</v>
      </c>
      <c r="B9" s="186" t="s">
        <v>209</v>
      </c>
      <c r="C9" s="184" t="s">
        <v>210</v>
      </c>
      <c r="D9" s="184">
        <v>10000</v>
      </c>
      <c r="E9" s="222">
        <v>41806</v>
      </c>
      <c r="F9" s="14">
        <v>41811</v>
      </c>
    </row>
    <row r="10" spans="1:6">
      <c r="A10" t="s">
        <v>211</v>
      </c>
      <c r="B10" s="186" t="s">
        <v>212</v>
      </c>
      <c r="C10" s="184" t="s">
        <v>213</v>
      </c>
      <c r="D10" s="13">
        <v>0</v>
      </c>
      <c r="E10" s="222">
        <v>41814</v>
      </c>
      <c r="F10" s="14">
        <v>41817</v>
      </c>
    </row>
    <row r="11" spans="1:6">
      <c r="A11" t="s">
        <v>214</v>
      </c>
      <c r="B11" s="186" t="s">
        <v>215</v>
      </c>
      <c r="C11" s="184" t="s">
        <v>216</v>
      </c>
      <c r="D11" s="184">
        <v>9000</v>
      </c>
      <c r="E11" s="222">
        <v>41815</v>
      </c>
      <c r="F11" s="14">
        <v>41818</v>
      </c>
    </row>
    <row r="12" spans="1:6">
      <c r="A12" t="s">
        <v>217</v>
      </c>
      <c r="B12" s="186" t="s">
        <v>218</v>
      </c>
      <c r="C12" s="184" t="s">
        <v>219</v>
      </c>
      <c r="D12" s="184">
        <v>18000</v>
      </c>
      <c r="E12" s="222">
        <v>41828</v>
      </c>
      <c r="F12" s="14">
        <v>41832</v>
      </c>
    </row>
    <row r="13" spans="1:6">
      <c r="A13" t="s">
        <v>220</v>
      </c>
      <c r="B13" s="186" t="s">
        <v>221</v>
      </c>
      <c r="C13" s="184" t="s">
        <v>222</v>
      </c>
      <c r="D13" s="184">
        <v>18000</v>
      </c>
      <c r="E13" s="222">
        <v>41828</v>
      </c>
      <c r="F13" s="14">
        <v>41832</v>
      </c>
    </row>
    <row r="14" spans="1:6">
      <c r="A14" t="s">
        <v>223</v>
      </c>
      <c r="B14" s="186" t="s">
        <v>224</v>
      </c>
      <c r="C14" s="184" t="s">
        <v>225</v>
      </c>
      <c r="D14" s="13">
        <v>0</v>
      </c>
      <c r="E14" s="222">
        <v>41842</v>
      </c>
      <c r="F14" s="14">
        <v>41845</v>
      </c>
    </row>
    <row r="15" spans="1:6">
      <c r="A15" t="s">
        <v>226</v>
      </c>
      <c r="B15" s="186" t="s">
        <v>227</v>
      </c>
      <c r="C15" s="184" t="s">
        <v>228</v>
      </c>
      <c r="D15" s="184">
        <v>10000</v>
      </c>
      <c r="E15" s="222">
        <v>41857</v>
      </c>
      <c r="F15" s="14">
        <v>41860</v>
      </c>
    </row>
    <row r="16" spans="1:6">
      <c r="A16" t="s">
        <v>229</v>
      </c>
      <c r="B16" s="186" t="s">
        <v>230</v>
      </c>
      <c r="C16" s="184" t="s">
        <v>231</v>
      </c>
      <c r="D16" s="184">
        <v>10000</v>
      </c>
      <c r="E16" s="222">
        <v>41863</v>
      </c>
      <c r="F16" s="14">
        <v>41868</v>
      </c>
    </row>
    <row r="17" spans="1:6">
      <c r="A17" t="s">
        <v>232</v>
      </c>
      <c r="B17" s="186" t="s">
        <v>233</v>
      </c>
      <c r="C17" s="184" t="s">
        <v>234</v>
      </c>
      <c r="D17" s="13">
        <v>0</v>
      </c>
      <c r="E17" s="222">
        <v>41867</v>
      </c>
      <c r="F17" s="14">
        <v>41879</v>
      </c>
    </row>
    <row r="18" spans="1:6">
      <c r="A18" t="s">
        <v>235</v>
      </c>
      <c r="B18" s="186" t="s">
        <v>236</v>
      </c>
      <c r="C18" s="184" t="s">
        <v>237</v>
      </c>
      <c r="D18" s="184">
        <v>5000</v>
      </c>
      <c r="E18" s="222">
        <v>41886</v>
      </c>
      <c r="F18" s="14">
        <v>41889</v>
      </c>
    </row>
    <row r="19" spans="1:6">
      <c r="A19" t="s">
        <v>238</v>
      </c>
      <c r="B19" s="186" t="s">
        <v>239</v>
      </c>
      <c r="C19" s="184" t="s">
        <v>240</v>
      </c>
      <c r="D19" s="184">
        <v>20000</v>
      </c>
      <c r="E19" s="222">
        <v>41893</v>
      </c>
      <c r="F19" s="14">
        <v>41896</v>
      </c>
    </row>
    <row r="20" spans="1:6">
      <c r="A20" t="s">
        <v>241</v>
      </c>
      <c r="B20" s="186" t="s">
        <v>242</v>
      </c>
      <c r="C20" s="184" t="s">
        <v>243</v>
      </c>
      <c r="D20" s="184">
        <v>5700</v>
      </c>
      <c r="E20" s="222">
        <v>41640</v>
      </c>
      <c r="F20" s="14">
        <v>42004</v>
      </c>
    </row>
    <row r="21" spans="1:6">
      <c r="A21" t="s">
        <v>244</v>
      </c>
      <c r="B21" s="186" t="s">
        <v>149</v>
      </c>
      <c r="C21" s="184" t="s">
        <v>245</v>
      </c>
      <c r="D21" s="184">
        <v>7100</v>
      </c>
      <c r="E21" s="222">
        <v>41668</v>
      </c>
      <c r="F21" s="14">
        <v>41671</v>
      </c>
    </row>
    <row r="22" spans="1:6">
      <c r="A22" t="s">
        <v>246</v>
      </c>
      <c r="B22" s="186" t="s">
        <v>247</v>
      </c>
      <c r="C22" s="184" t="s">
        <v>248</v>
      </c>
      <c r="D22" s="184">
        <v>5700</v>
      </c>
      <c r="E22" s="222">
        <v>41670</v>
      </c>
      <c r="F22" s="14">
        <v>41671</v>
      </c>
    </row>
    <row r="23" spans="1:6">
      <c r="A23" t="s">
        <v>249</v>
      </c>
      <c r="B23" s="186" t="s">
        <v>250</v>
      </c>
      <c r="C23" s="184" t="s">
        <v>251</v>
      </c>
      <c r="D23" s="184">
        <v>7950</v>
      </c>
      <c r="E23" s="222">
        <v>41696</v>
      </c>
      <c r="F23" s="14">
        <v>41700</v>
      </c>
    </row>
    <row r="24" spans="1:6">
      <c r="A24" t="s">
        <v>252</v>
      </c>
      <c r="B24" s="186" t="s">
        <v>253</v>
      </c>
      <c r="C24" s="184" t="s">
        <v>201</v>
      </c>
      <c r="D24" s="184">
        <v>5500</v>
      </c>
      <c r="E24" s="222">
        <v>41703</v>
      </c>
      <c r="F24" s="14">
        <v>41706</v>
      </c>
    </row>
    <row r="25" spans="1:6">
      <c r="A25" t="s">
        <v>254</v>
      </c>
      <c r="B25" s="186" t="s">
        <v>255</v>
      </c>
      <c r="C25" s="184" t="s">
        <v>256</v>
      </c>
      <c r="D25" s="184">
        <v>13800</v>
      </c>
      <c r="E25" s="222">
        <v>41746</v>
      </c>
      <c r="F25" s="14">
        <v>41750</v>
      </c>
    </row>
    <row r="26" spans="1:6">
      <c r="A26" t="s">
        <v>257</v>
      </c>
      <c r="B26" s="186" t="s">
        <v>258</v>
      </c>
      <c r="C26" s="184" t="s">
        <v>259</v>
      </c>
      <c r="D26" s="184">
        <v>4200</v>
      </c>
      <c r="E26" s="222">
        <v>41768</v>
      </c>
      <c r="F26" s="14">
        <v>41770</v>
      </c>
    </row>
    <row r="27" spans="1:6">
      <c r="A27" t="s">
        <v>260</v>
      </c>
      <c r="B27" s="185" t="s">
        <v>261</v>
      </c>
      <c r="C27" s="184" t="s">
        <v>213</v>
      </c>
      <c r="D27" s="184">
        <v>1000</v>
      </c>
      <c r="E27" s="222">
        <v>41814</v>
      </c>
      <c r="F27" s="14">
        <v>41817</v>
      </c>
    </row>
    <row r="28" spans="1:6">
      <c r="A28" t="s">
        <v>262</v>
      </c>
      <c r="B28" s="186" t="s">
        <v>263</v>
      </c>
      <c r="C28" s="184" t="s">
        <v>264</v>
      </c>
      <c r="D28" s="184">
        <v>14600</v>
      </c>
      <c r="E28" s="222">
        <v>41814</v>
      </c>
      <c r="F28" s="14">
        <v>41818</v>
      </c>
    </row>
    <row r="29" spans="1:6">
      <c r="A29" t="s">
        <v>265</v>
      </c>
      <c r="B29" s="186" t="s">
        <v>266</v>
      </c>
      <c r="C29" s="184" t="s">
        <v>267</v>
      </c>
      <c r="D29" s="184">
        <v>16700</v>
      </c>
      <c r="E29" s="222">
        <v>41828</v>
      </c>
      <c r="F29" s="14">
        <v>41832</v>
      </c>
    </row>
    <row r="30" spans="1:6">
      <c r="A30" t="s">
        <v>268</v>
      </c>
      <c r="B30" s="186" t="s">
        <v>269</v>
      </c>
      <c r="C30" s="184" t="s">
        <v>270</v>
      </c>
      <c r="D30" s="184">
        <v>16000</v>
      </c>
      <c r="E30" s="222">
        <v>41828</v>
      </c>
      <c r="F30" s="14">
        <v>41832</v>
      </c>
    </row>
    <row r="31" spans="1:6">
      <c r="A31" t="s">
        <v>271</v>
      </c>
      <c r="B31" s="186" t="s">
        <v>272</v>
      </c>
      <c r="C31" s="184" t="s">
        <v>273</v>
      </c>
      <c r="D31" s="184">
        <v>15000</v>
      </c>
      <c r="E31" s="222">
        <v>41843</v>
      </c>
      <c r="F31" s="14">
        <v>41846</v>
      </c>
    </row>
    <row r="32" spans="1:6">
      <c r="A32" t="s">
        <v>274</v>
      </c>
      <c r="B32" s="186" t="s">
        <v>275</v>
      </c>
      <c r="C32" s="184" t="s">
        <v>276</v>
      </c>
      <c r="D32" s="184">
        <v>12870</v>
      </c>
      <c r="E32" s="222">
        <v>41862</v>
      </c>
      <c r="F32" s="14">
        <v>41866</v>
      </c>
    </row>
    <row r="33" spans="1:6">
      <c r="A33" t="s">
        <v>277</v>
      </c>
      <c r="B33" s="186" t="s">
        <v>233</v>
      </c>
      <c r="C33" s="184" t="s">
        <v>234</v>
      </c>
      <c r="D33" s="184">
        <v>3000</v>
      </c>
      <c r="E33" s="222">
        <v>41870</v>
      </c>
      <c r="F33" s="14">
        <v>41872</v>
      </c>
    </row>
    <row r="34" spans="1:6">
      <c r="A34" t="s">
        <v>278</v>
      </c>
      <c r="B34" s="186" t="s">
        <v>279</v>
      </c>
      <c r="C34" s="184" t="s">
        <v>280</v>
      </c>
      <c r="D34" s="13">
        <v>0</v>
      </c>
      <c r="E34" s="222">
        <v>41904</v>
      </c>
      <c r="F34" s="14">
        <v>41905</v>
      </c>
    </row>
    <row r="35" spans="1:6">
      <c r="A35" t="s">
        <v>281</v>
      </c>
      <c r="B35" s="186" t="s">
        <v>282</v>
      </c>
      <c r="C35" s="184" t="s">
        <v>283</v>
      </c>
      <c r="D35" s="184">
        <v>19000</v>
      </c>
      <c r="E35" s="222">
        <v>41885</v>
      </c>
      <c r="F35" s="14">
        <v>41888</v>
      </c>
    </row>
    <row r="36" spans="1:6">
      <c r="A36" t="s">
        <v>284</v>
      </c>
      <c r="B36" s="186" t="s">
        <v>285</v>
      </c>
      <c r="C36" s="184" t="s">
        <v>243</v>
      </c>
      <c r="D36" s="184">
        <v>49100</v>
      </c>
      <c r="E36" s="222">
        <v>41640</v>
      </c>
      <c r="F36" s="14">
        <v>42004</v>
      </c>
    </row>
    <row r="37" spans="1:6">
      <c r="A37" t="s">
        <v>286</v>
      </c>
      <c r="B37" s="186" t="s">
        <v>287</v>
      </c>
      <c r="C37" s="184" t="s">
        <v>288</v>
      </c>
      <c r="D37" s="184">
        <v>10000</v>
      </c>
      <c r="E37" s="222">
        <v>41640</v>
      </c>
      <c r="F37" s="14">
        <v>42004</v>
      </c>
    </row>
    <row r="38" spans="1:6">
      <c r="A38" t="s">
        <v>289</v>
      </c>
      <c r="B38" s="186" t="s">
        <v>290</v>
      </c>
      <c r="C38" s="184" t="s">
        <v>243</v>
      </c>
      <c r="D38" s="184">
        <v>38000</v>
      </c>
      <c r="E38" s="222">
        <v>41640</v>
      </c>
      <c r="F38" s="14">
        <v>42004</v>
      </c>
    </row>
    <row r="39" spans="1:6">
      <c r="A39" t="s">
        <v>291</v>
      </c>
      <c r="B39" s="186" t="s">
        <v>292</v>
      </c>
      <c r="C39" s="184" t="s">
        <v>288</v>
      </c>
      <c r="D39" s="184">
        <v>5000</v>
      </c>
      <c r="E39" s="222">
        <v>41699</v>
      </c>
      <c r="F39" s="14">
        <v>41708</v>
      </c>
    </row>
    <row r="40" spans="1:6">
      <c r="A40" t="s">
        <v>293</v>
      </c>
      <c r="B40" s="186" t="s">
        <v>294</v>
      </c>
      <c r="C40" s="184" t="s">
        <v>295</v>
      </c>
      <c r="D40" s="184">
        <v>4000</v>
      </c>
      <c r="E40" s="222">
        <v>41704</v>
      </c>
      <c r="F40" s="14">
        <v>41707</v>
      </c>
    </row>
    <row r="41" spans="1:6">
      <c r="A41" t="s">
        <v>296</v>
      </c>
      <c r="B41" s="186" t="s">
        <v>297</v>
      </c>
      <c r="C41" s="184" t="s">
        <v>84</v>
      </c>
      <c r="D41" s="184">
        <v>135000</v>
      </c>
      <c r="E41" s="222">
        <v>41640</v>
      </c>
      <c r="F41" s="14">
        <v>42004</v>
      </c>
    </row>
    <row r="42" spans="1:6">
      <c r="A42" t="s">
        <v>298</v>
      </c>
      <c r="B42" s="186" t="s">
        <v>299</v>
      </c>
      <c r="C42" s="184" t="s">
        <v>84</v>
      </c>
      <c r="D42" s="184">
        <v>100000</v>
      </c>
      <c r="E42" s="222">
        <v>41640</v>
      </c>
      <c r="F42" s="14">
        <v>42004</v>
      </c>
    </row>
    <row r="43" spans="1:6">
      <c r="A43" t="s">
        <v>300</v>
      </c>
      <c r="B43" s="186" t="s">
        <v>301</v>
      </c>
      <c r="C43" s="184" t="s">
        <v>302</v>
      </c>
      <c r="D43" s="184">
        <v>6750</v>
      </c>
      <c r="E43" s="222">
        <v>41835</v>
      </c>
      <c r="F43" s="14">
        <v>41837</v>
      </c>
    </row>
    <row r="44" spans="1:6">
      <c r="A44" t="s">
        <v>303</v>
      </c>
      <c r="B44" s="186" t="s">
        <v>304</v>
      </c>
      <c r="C44" s="184" t="s">
        <v>305</v>
      </c>
      <c r="D44" s="184">
        <v>8350</v>
      </c>
      <c r="E44" s="222">
        <v>41844</v>
      </c>
      <c r="F44" s="14">
        <v>41846</v>
      </c>
    </row>
    <row r="45" spans="1:6">
      <c r="A45" t="s">
        <v>306</v>
      </c>
      <c r="B45" s="186" t="s">
        <v>307</v>
      </c>
      <c r="C45" s="184" t="s">
        <v>308</v>
      </c>
      <c r="D45" s="184">
        <v>6000</v>
      </c>
      <c r="E45" s="222">
        <v>41852</v>
      </c>
      <c r="F45" s="14">
        <v>41853</v>
      </c>
    </row>
    <row r="46" spans="1:6">
      <c r="A46" t="s">
        <v>309</v>
      </c>
      <c r="B46" s="186" t="s">
        <v>310</v>
      </c>
      <c r="C46" s="184" t="s">
        <v>311</v>
      </c>
      <c r="D46" s="184">
        <v>6750</v>
      </c>
      <c r="E46" s="222">
        <v>41856</v>
      </c>
      <c r="F46" s="14">
        <v>41858</v>
      </c>
    </row>
    <row r="47" spans="1:6">
      <c r="A47" t="s">
        <v>312</v>
      </c>
      <c r="B47" s="186" t="s">
        <v>313</v>
      </c>
      <c r="C47" s="184" t="s">
        <v>314</v>
      </c>
      <c r="D47" s="184">
        <v>3750</v>
      </c>
      <c r="E47" s="222">
        <v>41870</v>
      </c>
      <c r="F47" s="14">
        <v>41870</v>
      </c>
    </row>
    <row r="48" spans="1:6">
      <c r="A48" t="s">
        <v>315</v>
      </c>
      <c r="B48" s="186" t="s">
        <v>316</v>
      </c>
      <c r="C48" s="184" t="s">
        <v>314</v>
      </c>
      <c r="D48" s="184">
        <v>6000</v>
      </c>
      <c r="E48" s="222">
        <v>41871</v>
      </c>
      <c r="F48" s="14">
        <v>41872</v>
      </c>
    </row>
    <row r="49" spans="1:6">
      <c r="A49" t="s">
        <v>317</v>
      </c>
      <c r="B49" s="186" t="s">
        <v>318</v>
      </c>
      <c r="C49" s="184" t="s">
        <v>319</v>
      </c>
      <c r="D49" s="184">
        <v>18000</v>
      </c>
      <c r="E49" s="222">
        <v>41906</v>
      </c>
      <c r="F49" s="14">
        <v>41907</v>
      </c>
    </row>
    <row r="50" spans="1:6">
      <c r="A50" t="s">
        <v>320</v>
      </c>
      <c r="B50" s="186" t="s">
        <v>321</v>
      </c>
      <c r="C50" s="184" t="s">
        <v>322</v>
      </c>
      <c r="D50" s="184">
        <v>3000</v>
      </c>
      <c r="E50" s="222">
        <v>41898</v>
      </c>
      <c r="F50" s="14">
        <v>41899</v>
      </c>
    </row>
    <row r="51" spans="1:6">
      <c r="A51" t="s">
        <v>323</v>
      </c>
      <c r="B51" s="185" t="s">
        <v>324</v>
      </c>
      <c r="C51" s="184" t="s">
        <v>308</v>
      </c>
      <c r="D51" s="184">
        <v>10000</v>
      </c>
      <c r="E51" s="222">
        <v>41945</v>
      </c>
      <c r="F51" s="14">
        <v>41946</v>
      </c>
    </row>
    <row r="52" spans="1:6">
      <c r="A52" t="s">
        <v>325</v>
      </c>
      <c r="B52" s="186" t="s">
        <v>136</v>
      </c>
      <c r="C52" s="184" t="s">
        <v>186</v>
      </c>
      <c r="D52" s="184">
        <v>5000</v>
      </c>
      <c r="E52" s="222">
        <v>41974</v>
      </c>
      <c r="F52" s="14">
        <v>41977</v>
      </c>
    </row>
    <row r="53" spans="1:6">
      <c r="A53" t="s">
        <v>326</v>
      </c>
      <c r="B53" s="186" t="s">
        <v>77</v>
      </c>
      <c r="C53" s="184" t="s">
        <v>327</v>
      </c>
      <c r="D53" s="184">
        <v>16000</v>
      </c>
      <c r="E53" s="222">
        <v>41988</v>
      </c>
      <c r="F53" s="14">
        <v>41991</v>
      </c>
    </row>
    <row r="54" spans="1:6">
      <c r="A54" t="s">
        <v>328</v>
      </c>
      <c r="B54" s="186" t="s">
        <v>78</v>
      </c>
      <c r="C54" s="184" t="s">
        <v>186</v>
      </c>
      <c r="D54" s="184">
        <v>10000</v>
      </c>
      <c r="E54" s="222">
        <v>41969</v>
      </c>
      <c r="F54" s="14">
        <v>41973</v>
      </c>
    </row>
    <row r="55" spans="1:6">
      <c r="A55" t="s">
        <v>329</v>
      </c>
      <c r="B55" s="186" t="s">
        <v>79</v>
      </c>
      <c r="C55" s="184" t="s">
        <v>330</v>
      </c>
      <c r="D55" s="184">
        <v>2700</v>
      </c>
      <c r="E55" s="222">
        <v>41974</v>
      </c>
      <c r="F55" s="14">
        <v>41977</v>
      </c>
    </row>
    <row r="56" spans="1:6">
      <c r="A56" t="s">
        <v>331</v>
      </c>
      <c r="B56" s="186" t="s">
        <v>150</v>
      </c>
      <c r="C56" s="184" t="s">
        <v>332</v>
      </c>
      <c r="D56" s="184">
        <v>5000</v>
      </c>
      <c r="E56" s="222">
        <v>41648</v>
      </c>
      <c r="F56" s="14">
        <v>41651</v>
      </c>
    </row>
    <row r="57" spans="1:6">
      <c r="A57" t="s">
        <v>333</v>
      </c>
      <c r="B57" s="186" t="s">
        <v>147</v>
      </c>
      <c r="C57" s="184" t="s">
        <v>334</v>
      </c>
      <c r="D57" s="184">
        <v>5000</v>
      </c>
      <c r="E57" s="222">
        <v>41676</v>
      </c>
      <c r="F57" s="14">
        <v>41679</v>
      </c>
    </row>
    <row r="58" spans="1:6">
      <c r="A58" t="s">
        <v>335</v>
      </c>
      <c r="B58" s="186" t="s">
        <v>336</v>
      </c>
      <c r="C58" s="184" t="s">
        <v>337</v>
      </c>
      <c r="D58" s="184">
        <v>4000</v>
      </c>
      <c r="E58" s="222">
        <v>41733</v>
      </c>
      <c r="F58" s="14">
        <v>41735</v>
      </c>
    </row>
    <row r="59" spans="1:6">
      <c r="A59" t="s">
        <v>338</v>
      </c>
      <c r="B59" s="186" t="s">
        <v>339</v>
      </c>
      <c r="C59" s="184" t="s">
        <v>340</v>
      </c>
      <c r="D59" s="184">
        <v>4000</v>
      </c>
      <c r="E59" s="222">
        <v>41742</v>
      </c>
      <c r="F59" s="14">
        <v>41745</v>
      </c>
    </row>
    <row r="60" spans="1:6">
      <c r="A60" t="s">
        <v>341</v>
      </c>
      <c r="B60" s="186" t="s">
        <v>342</v>
      </c>
      <c r="C60" s="184" t="s">
        <v>343</v>
      </c>
      <c r="D60" s="184">
        <v>6000</v>
      </c>
      <c r="E60" s="222">
        <v>41774</v>
      </c>
      <c r="F60" s="14">
        <v>41777</v>
      </c>
    </row>
    <row r="61" spans="1:6">
      <c r="A61" t="s">
        <v>344</v>
      </c>
      <c r="B61" s="186" t="s">
        <v>345</v>
      </c>
      <c r="C61" s="184" t="s">
        <v>346</v>
      </c>
      <c r="D61" s="13">
        <v>0</v>
      </c>
      <c r="E61" s="222">
        <v>41789</v>
      </c>
      <c r="F61" s="14">
        <v>41791</v>
      </c>
    </row>
    <row r="62" spans="1:6">
      <c r="A62" t="s">
        <v>347</v>
      </c>
      <c r="B62" s="186" t="s">
        <v>348</v>
      </c>
      <c r="C62" s="184" t="s">
        <v>349</v>
      </c>
      <c r="D62" s="13">
        <v>0</v>
      </c>
      <c r="E62" s="222">
        <v>41796</v>
      </c>
      <c r="F62" s="14">
        <v>41798</v>
      </c>
    </row>
    <row r="63" spans="1:6">
      <c r="A63" t="s">
        <v>350</v>
      </c>
      <c r="B63" s="186" t="s">
        <v>351</v>
      </c>
      <c r="C63" s="184" t="s">
        <v>352</v>
      </c>
      <c r="D63" s="13">
        <v>0</v>
      </c>
      <c r="E63" s="222">
        <v>41810</v>
      </c>
      <c r="F63" s="14">
        <v>41812</v>
      </c>
    </row>
    <row r="64" spans="1:6">
      <c r="A64" t="s">
        <v>353</v>
      </c>
      <c r="B64" s="186" t="s">
        <v>354</v>
      </c>
      <c r="C64" s="184" t="s">
        <v>355</v>
      </c>
      <c r="D64" s="13">
        <v>0</v>
      </c>
      <c r="E64" s="222">
        <v>41840</v>
      </c>
      <c r="F64" s="14">
        <v>41842</v>
      </c>
    </row>
    <row r="65" spans="1:6">
      <c r="A65" t="s">
        <v>356</v>
      </c>
      <c r="B65" s="186" t="s">
        <v>357</v>
      </c>
      <c r="C65" s="184" t="s">
        <v>355</v>
      </c>
      <c r="D65" s="184">
        <v>12000</v>
      </c>
      <c r="E65" s="222">
        <v>41844</v>
      </c>
      <c r="F65" s="14">
        <v>41847</v>
      </c>
    </row>
    <row r="66" spans="1:6">
      <c r="A66" t="s">
        <v>358</v>
      </c>
      <c r="B66" s="186" t="s">
        <v>359</v>
      </c>
      <c r="C66" s="184" t="s">
        <v>360</v>
      </c>
      <c r="D66" s="13">
        <v>0</v>
      </c>
      <c r="E66" s="222">
        <v>41887</v>
      </c>
      <c r="F66" s="14">
        <v>41889</v>
      </c>
    </row>
    <row r="67" spans="1:6">
      <c r="A67" t="s">
        <v>361</v>
      </c>
      <c r="B67" s="186" t="s">
        <v>362</v>
      </c>
      <c r="C67" s="184" t="s">
        <v>363</v>
      </c>
      <c r="D67" s="184">
        <v>33400</v>
      </c>
      <c r="E67" s="222">
        <v>41640</v>
      </c>
      <c r="F67" s="14">
        <v>42004</v>
      </c>
    </row>
    <row r="68" spans="1:6">
      <c r="A68" t="s">
        <v>364</v>
      </c>
      <c r="B68" s="186" t="s">
        <v>365</v>
      </c>
      <c r="C68" s="184" t="s">
        <v>366</v>
      </c>
      <c r="D68" s="13">
        <v>0</v>
      </c>
      <c r="E68" s="222">
        <v>41907</v>
      </c>
      <c r="F68" s="14">
        <v>41910</v>
      </c>
    </row>
    <row r="69" spans="1:6">
      <c r="A69" t="s">
        <v>367</v>
      </c>
      <c r="B69" s="186" t="s">
        <v>368</v>
      </c>
      <c r="C69" s="184" t="s">
        <v>369</v>
      </c>
      <c r="D69" s="184">
        <v>42000</v>
      </c>
      <c r="E69" s="222">
        <v>41913</v>
      </c>
      <c r="F69" s="14">
        <v>41916</v>
      </c>
    </row>
    <row r="70" spans="1:6">
      <c r="A70" t="s">
        <v>370</v>
      </c>
      <c r="B70" s="186" t="s">
        <v>371</v>
      </c>
      <c r="C70" s="184" t="s">
        <v>372</v>
      </c>
      <c r="D70" s="184">
        <v>25000</v>
      </c>
      <c r="E70" s="222">
        <v>41914</v>
      </c>
      <c r="F70" s="14">
        <v>41917</v>
      </c>
    </row>
    <row r="71" spans="1:6">
      <c r="A71" t="s">
        <v>373</v>
      </c>
      <c r="B71" s="186" t="s">
        <v>374</v>
      </c>
      <c r="C71" s="184" t="s">
        <v>375</v>
      </c>
      <c r="D71" s="13">
        <v>0</v>
      </c>
      <c r="E71" s="222">
        <v>41930</v>
      </c>
      <c r="F71" s="14">
        <v>41931</v>
      </c>
    </row>
    <row r="72" spans="1:6">
      <c r="A72" t="s">
        <v>376</v>
      </c>
      <c r="B72" s="186" t="s">
        <v>377</v>
      </c>
      <c r="C72" s="184" t="s">
        <v>378</v>
      </c>
      <c r="D72" s="184">
        <v>4200</v>
      </c>
      <c r="E72" s="222">
        <v>41935</v>
      </c>
      <c r="F72" s="14">
        <v>41937</v>
      </c>
    </row>
    <row r="73" spans="1:6">
      <c r="A73" t="s">
        <v>379</v>
      </c>
      <c r="B73" s="186" t="s">
        <v>380</v>
      </c>
      <c r="C73" s="184" t="s">
        <v>381</v>
      </c>
      <c r="D73" s="184">
        <v>5000</v>
      </c>
      <c r="E73" s="222">
        <v>41970</v>
      </c>
      <c r="F73" s="14">
        <v>41973</v>
      </c>
    </row>
    <row r="74" spans="1:6">
      <c r="A74" t="s">
        <v>382</v>
      </c>
      <c r="B74" s="186" t="s">
        <v>383</v>
      </c>
      <c r="C74" s="184" t="s">
        <v>84</v>
      </c>
      <c r="D74" s="184">
        <v>8100</v>
      </c>
      <c r="E74" s="222">
        <v>41783</v>
      </c>
      <c r="F74" s="14">
        <v>41783</v>
      </c>
    </row>
    <row r="75" spans="1:6">
      <c r="A75" t="s">
        <v>384</v>
      </c>
      <c r="B75" s="186" t="s">
        <v>385</v>
      </c>
      <c r="C75" s="184" t="s">
        <v>363</v>
      </c>
      <c r="D75" s="184">
        <v>280000</v>
      </c>
      <c r="E75" s="222">
        <v>41640</v>
      </c>
      <c r="F75" s="14">
        <v>42004</v>
      </c>
    </row>
    <row r="76" spans="1:6">
      <c r="A76" t="s">
        <v>386</v>
      </c>
      <c r="B76" s="186" t="s">
        <v>387</v>
      </c>
      <c r="C76" s="184" t="s">
        <v>388</v>
      </c>
      <c r="D76" s="184">
        <v>81000</v>
      </c>
      <c r="E76" s="222">
        <v>41640</v>
      </c>
      <c r="F76" s="14">
        <v>42004</v>
      </c>
    </row>
    <row r="77" spans="1:6">
      <c r="A77" t="s">
        <v>389</v>
      </c>
      <c r="B77" s="186" t="s">
        <v>390</v>
      </c>
      <c r="C77" s="184" t="s">
        <v>391</v>
      </c>
      <c r="D77" s="184">
        <v>4000</v>
      </c>
      <c r="E77" s="222">
        <v>41720</v>
      </c>
      <c r="F77" s="14">
        <v>41721</v>
      </c>
    </row>
    <row r="78" spans="1:6">
      <c r="A78" t="s">
        <v>392</v>
      </c>
      <c r="B78" s="186" t="s">
        <v>393</v>
      </c>
      <c r="C78" s="184" t="s">
        <v>394</v>
      </c>
      <c r="D78" s="184">
        <v>3000</v>
      </c>
      <c r="E78" s="222">
        <v>41734</v>
      </c>
      <c r="F78" s="14">
        <v>41735</v>
      </c>
    </row>
    <row r="79" spans="1:6">
      <c r="A79" t="s">
        <v>395</v>
      </c>
      <c r="B79" s="186" t="s">
        <v>396</v>
      </c>
      <c r="C79" s="184" t="s">
        <v>397</v>
      </c>
      <c r="D79" s="184">
        <v>5000</v>
      </c>
      <c r="E79" s="222">
        <v>41762</v>
      </c>
      <c r="F79" s="14">
        <v>41763</v>
      </c>
    </row>
    <row r="80" spans="1:6">
      <c r="A80" t="s">
        <v>398</v>
      </c>
      <c r="B80" s="186" t="s">
        <v>399</v>
      </c>
      <c r="C80" s="184" t="s">
        <v>400</v>
      </c>
      <c r="D80" s="184">
        <v>5000</v>
      </c>
      <c r="E80" s="222">
        <v>41797</v>
      </c>
      <c r="F80" s="14">
        <v>41798</v>
      </c>
    </row>
    <row r="81" spans="1:6">
      <c r="A81" t="s">
        <v>401</v>
      </c>
      <c r="B81" s="186" t="s">
        <v>402</v>
      </c>
      <c r="C81" s="184" t="s">
        <v>403</v>
      </c>
      <c r="D81" s="184">
        <v>3000</v>
      </c>
      <c r="E81" s="222">
        <v>41818</v>
      </c>
      <c r="F81" s="14">
        <v>41819</v>
      </c>
    </row>
    <row r="82" spans="1:6">
      <c r="A82" t="s">
        <v>404</v>
      </c>
      <c r="B82" s="186" t="s">
        <v>405</v>
      </c>
      <c r="C82" s="184" t="s">
        <v>406</v>
      </c>
      <c r="D82" s="184">
        <v>7000</v>
      </c>
      <c r="E82" s="222">
        <v>41881</v>
      </c>
      <c r="F82" s="14">
        <v>41882</v>
      </c>
    </row>
    <row r="83" spans="1:6">
      <c r="A83" t="s">
        <v>407</v>
      </c>
      <c r="B83" s="186" t="s">
        <v>408</v>
      </c>
      <c r="C83" s="184" t="s">
        <v>409</v>
      </c>
      <c r="D83" s="184">
        <v>2500</v>
      </c>
      <c r="E83" s="222">
        <v>41895</v>
      </c>
      <c r="F83" s="14">
        <v>41896</v>
      </c>
    </row>
    <row r="84" spans="1:6">
      <c r="A84" t="s">
        <v>410</v>
      </c>
      <c r="B84" s="186" t="s">
        <v>411</v>
      </c>
      <c r="C84" s="184" t="s">
        <v>412</v>
      </c>
      <c r="D84" s="184">
        <v>22000</v>
      </c>
      <c r="E84" s="222">
        <v>41930</v>
      </c>
      <c r="F84" s="14">
        <v>41931</v>
      </c>
    </row>
    <row r="85" spans="1:6">
      <c r="A85" t="s">
        <v>413</v>
      </c>
      <c r="B85" s="186" t="s">
        <v>414</v>
      </c>
      <c r="C85" s="184" t="s">
        <v>415</v>
      </c>
      <c r="D85" s="184">
        <v>1250</v>
      </c>
      <c r="E85" s="222">
        <v>41706</v>
      </c>
      <c r="F85" s="14">
        <v>41707</v>
      </c>
    </row>
    <row r="86" spans="1:6">
      <c r="A86" t="s">
        <v>416</v>
      </c>
      <c r="B86" s="186" t="s">
        <v>417</v>
      </c>
      <c r="C86" s="184" t="s">
        <v>418</v>
      </c>
      <c r="D86" s="184">
        <v>1250</v>
      </c>
      <c r="E86" s="222">
        <v>41755</v>
      </c>
      <c r="F86" s="14">
        <v>41756</v>
      </c>
    </row>
    <row r="87" spans="1:6">
      <c r="A87" t="s">
        <v>419</v>
      </c>
      <c r="B87" s="186" t="s">
        <v>420</v>
      </c>
      <c r="C87" s="184" t="s">
        <v>421</v>
      </c>
      <c r="D87" s="184">
        <v>1250</v>
      </c>
      <c r="E87" s="222">
        <v>41783</v>
      </c>
      <c r="F87" s="14">
        <v>41784</v>
      </c>
    </row>
    <row r="88" spans="1:6">
      <c r="A88" t="s">
        <v>422</v>
      </c>
      <c r="B88" s="186" t="s">
        <v>423</v>
      </c>
      <c r="C88" s="184" t="s">
        <v>424</v>
      </c>
      <c r="D88" s="184">
        <v>1250</v>
      </c>
      <c r="E88" s="222">
        <v>41916</v>
      </c>
      <c r="F88" s="14">
        <v>41917</v>
      </c>
    </row>
    <row r="89" spans="1:6">
      <c r="A89" t="s">
        <v>425</v>
      </c>
      <c r="B89" s="186" t="s">
        <v>426</v>
      </c>
      <c r="C89" s="184" t="s">
        <v>388</v>
      </c>
      <c r="D89" s="184">
        <v>145200</v>
      </c>
      <c r="E89" s="222">
        <v>41640</v>
      </c>
      <c r="F89" s="14">
        <v>42004</v>
      </c>
    </row>
    <row r="90" spans="1:6">
      <c r="A90" t="s">
        <v>427</v>
      </c>
      <c r="B90" s="186" t="s">
        <v>428</v>
      </c>
      <c r="C90" s="184" t="s">
        <v>429</v>
      </c>
      <c r="D90" s="184">
        <v>8000</v>
      </c>
      <c r="E90" s="222">
        <v>41902</v>
      </c>
      <c r="F90" s="14">
        <v>41903</v>
      </c>
    </row>
    <row r="91" spans="1:6">
      <c r="A91" t="s">
        <v>430</v>
      </c>
      <c r="B91" s="186" t="s">
        <v>431</v>
      </c>
      <c r="C91" s="184" t="s">
        <v>432</v>
      </c>
      <c r="D91" s="184">
        <v>5000</v>
      </c>
      <c r="E91" s="222">
        <v>41811</v>
      </c>
      <c r="F91" s="14">
        <v>41812</v>
      </c>
    </row>
    <row r="92" spans="1:6">
      <c r="A92" t="s">
        <v>433</v>
      </c>
      <c r="B92" s="186" t="s">
        <v>434</v>
      </c>
      <c r="C92" s="184" t="s">
        <v>435</v>
      </c>
      <c r="D92" s="184">
        <v>3000</v>
      </c>
      <c r="E92" s="222">
        <v>41951</v>
      </c>
      <c r="F92" s="14">
        <v>41952</v>
      </c>
    </row>
    <row r="93" spans="1:6">
      <c r="A93" t="s">
        <v>436</v>
      </c>
      <c r="B93" s="186" t="s">
        <v>437</v>
      </c>
      <c r="C93" s="184" t="s">
        <v>438</v>
      </c>
      <c r="D93" s="184">
        <v>4000</v>
      </c>
      <c r="E93" s="222">
        <v>41853</v>
      </c>
      <c r="F93" s="14">
        <v>41854</v>
      </c>
    </row>
    <row r="94" spans="1:6">
      <c r="A94" t="s">
        <v>439</v>
      </c>
      <c r="B94" s="186" t="s">
        <v>440</v>
      </c>
      <c r="C94" s="184" t="s">
        <v>441</v>
      </c>
      <c r="D94" s="184">
        <v>4000</v>
      </c>
      <c r="E94" s="222">
        <v>41825</v>
      </c>
      <c r="F94" s="14">
        <v>41826</v>
      </c>
    </row>
    <row r="95" spans="1:6">
      <c r="A95" t="s">
        <v>442</v>
      </c>
      <c r="B95" s="186" t="s">
        <v>443</v>
      </c>
      <c r="C95" s="184" t="s">
        <v>444</v>
      </c>
      <c r="D95" s="184">
        <v>6000</v>
      </c>
      <c r="E95" s="222">
        <v>41965</v>
      </c>
      <c r="F95" s="14">
        <v>41966</v>
      </c>
    </row>
    <row r="96" spans="1:6">
      <c r="A96" t="s">
        <v>445</v>
      </c>
      <c r="B96" s="186" t="s">
        <v>446</v>
      </c>
      <c r="C96" s="184" t="s">
        <v>447</v>
      </c>
      <c r="D96" s="184">
        <v>4000</v>
      </c>
      <c r="E96" s="222">
        <v>41839</v>
      </c>
      <c r="F96" s="14">
        <v>41840</v>
      </c>
    </row>
    <row r="97" spans="1:6">
      <c r="A97" t="s">
        <v>448</v>
      </c>
      <c r="B97" s="186" t="s">
        <v>449</v>
      </c>
      <c r="C97" s="184" t="s">
        <v>450</v>
      </c>
      <c r="D97" s="184">
        <v>3850</v>
      </c>
      <c r="E97" s="222">
        <v>41684</v>
      </c>
      <c r="F97" s="14">
        <v>41686</v>
      </c>
    </row>
    <row r="98" spans="1:6">
      <c r="A98" t="s">
        <v>451</v>
      </c>
      <c r="B98" s="186" t="s">
        <v>452</v>
      </c>
      <c r="C98" s="184" t="s">
        <v>243</v>
      </c>
      <c r="D98" s="184">
        <v>9000</v>
      </c>
      <c r="E98" s="222">
        <v>41944</v>
      </c>
      <c r="F98" s="14">
        <v>41946</v>
      </c>
    </row>
    <row r="99" spans="1:6">
      <c r="A99" t="s">
        <v>453</v>
      </c>
      <c r="B99" s="186" t="s">
        <v>454</v>
      </c>
      <c r="C99" s="184" t="s">
        <v>455</v>
      </c>
      <c r="D99" s="184">
        <v>2450</v>
      </c>
      <c r="E99" s="222">
        <v>41712</v>
      </c>
      <c r="F99" s="14">
        <v>41714</v>
      </c>
    </row>
    <row r="100" spans="1:6">
      <c r="A100" t="s">
        <v>456</v>
      </c>
      <c r="B100" s="186" t="s">
        <v>457</v>
      </c>
      <c r="C100" s="184" t="s">
        <v>458</v>
      </c>
      <c r="D100" s="184">
        <v>3850</v>
      </c>
      <c r="E100" s="222">
        <v>41740</v>
      </c>
      <c r="F100" s="14">
        <v>41742</v>
      </c>
    </row>
    <row r="101" spans="1:6">
      <c r="A101" t="s">
        <v>459</v>
      </c>
      <c r="B101" s="186" t="s">
        <v>460</v>
      </c>
      <c r="C101" s="184" t="s">
        <v>461</v>
      </c>
      <c r="D101" s="184">
        <v>8050</v>
      </c>
      <c r="E101" s="222">
        <v>41788</v>
      </c>
      <c r="F101" s="14">
        <v>41791</v>
      </c>
    </row>
    <row r="102" spans="1:6">
      <c r="A102" t="s">
        <v>462</v>
      </c>
      <c r="B102" s="186" t="s">
        <v>463</v>
      </c>
      <c r="C102" s="184" t="s">
        <v>464</v>
      </c>
      <c r="D102" s="184">
        <v>30000</v>
      </c>
      <c r="E102" s="222">
        <v>41885</v>
      </c>
      <c r="F102" s="14">
        <v>41888</v>
      </c>
    </row>
    <row r="103" spans="1:6">
      <c r="A103" t="s">
        <v>465</v>
      </c>
      <c r="B103" s="186" t="s">
        <v>466</v>
      </c>
      <c r="C103" s="184" t="s">
        <v>349</v>
      </c>
      <c r="D103" s="13">
        <v>300</v>
      </c>
      <c r="E103" s="222">
        <v>41761</v>
      </c>
      <c r="F103" s="14">
        <v>41763</v>
      </c>
    </row>
    <row r="104" spans="1:6">
      <c r="A104" t="s">
        <v>467</v>
      </c>
      <c r="B104" s="186" t="s">
        <v>468</v>
      </c>
      <c r="C104" s="184" t="s">
        <v>188</v>
      </c>
      <c r="D104" s="184">
        <v>1600</v>
      </c>
      <c r="E104" s="222">
        <v>41790</v>
      </c>
      <c r="F104" s="14">
        <v>41791</v>
      </c>
    </row>
    <row r="105" spans="1:6">
      <c r="A105" t="s">
        <v>469</v>
      </c>
      <c r="B105" s="186" t="s">
        <v>351</v>
      </c>
      <c r="C105" s="184" t="s">
        <v>352</v>
      </c>
      <c r="D105" s="13">
        <v>650</v>
      </c>
      <c r="E105" s="222">
        <v>41810</v>
      </c>
      <c r="F105" s="14">
        <v>41812</v>
      </c>
    </row>
    <row r="106" spans="1:6">
      <c r="A106" t="s">
        <v>470</v>
      </c>
      <c r="B106" s="186" t="s">
        <v>471</v>
      </c>
      <c r="C106" s="184" t="s">
        <v>472</v>
      </c>
      <c r="D106" s="184">
        <v>1000</v>
      </c>
      <c r="E106" s="222">
        <v>41726</v>
      </c>
      <c r="F106" s="14">
        <v>41728</v>
      </c>
    </row>
    <row r="107" spans="1:6">
      <c r="A107" t="s">
        <v>473</v>
      </c>
      <c r="B107" s="186" t="s">
        <v>374</v>
      </c>
      <c r="C107" s="184" t="s">
        <v>375</v>
      </c>
      <c r="D107" s="13">
        <v>550</v>
      </c>
      <c r="E107" s="222">
        <v>41930</v>
      </c>
      <c r="F107" s="14">
        <v>41931</v>
      </c>
    </row>
    <row r="108" spans="1:6">
      <c r="A108" t="s">
        <v>474</v>
      </c>
      <c r="B108" s="186" t="s">
        <v>377</v>
      </c>
      <c r="C108" s="184" t="s">
        <v>475</v>
      </c>
      <c r="D108" s="184">
        <v>3000</v>
      </c>
      <c r="E108" s="222">
        <v>41914</v>
      </c>
      <c r="F108" s="14">
        <v>41916</v>
      </c>
    </row>
    <row r="109" spans="1:6">
      <c r="A109" t="s">
        <v>476</v>
      </c>
      <c r="B109" s="186" t="s">
        <v>477</v>
      </c>
      <c r="C109" s="184" t="s">
        <v>243</v>
      </c>
      <c r="D109" s="184">
        <v>7000</v>
      </c>
      <c r="E109" s="222">
        <v>41657</v>
      </c>
      <c r="F109" s="14">
        <v>41658</v>
      </c>
    </row>
    <row r="110" spans="1:6">
      <c r="A110" t="s">
        <v>478</v>
      </c>
      <c r="B110" s="186" t="s">
        <v>479</v>
      </c>
      <c r="C110" s="184" t="s">
        <v>243</v>
      </c>
      <c r="D110" s="184">
        <v>7000</v>
      </c>
      <c r="E110" s="222">
        <v>41664</v>
      </c>
      <c r="F110" s="14">
        <v>41665</v>
      </c>
    </row>
    <row r="111" spans="1:6">
      <c r="A111" t="s">
        <v>480</v>
      </c>
      <c r="B111" s="186" t="s">
        <v>477</v>
      </c>
      <c r="C111" s="184" t="s">
        <v>243</v>
      </c>
      <c r="D111" s="184">
        <v>7000</v>
      </c>
      <c r="E111" s="222">
        <v>41699</v>
      </c>
      <c r="F111" s="14">
        <v>41700</v>
      </c>
    </row>
    <row r="112" spans="1:6">
      <c r="A112" t="s">
        <v>481</v>
      </c>
      <c r="B112" s="186" t="s">
        <v>482</v>
      </c>
      <c r="C112" s="184" t="s">
        <v>243</v>
      </c>
      <c r="D112" s="184">
        <v>7000</v>
      </c>
      <c r="E112" s="222">
        <v>41706</v>
      </c>
      <c r="F112" s="14">
        <v>41707</v>
      </c>
    </row>
    <row r="113" spans="1:6">
      <c r="A113" t="s">
        <v>483</v>
      </c>
      <c r="B113" s="186" t="s">
        <v>484</v>
      </c>
      <c r="C113" s="184" t="s">
        <v>243</v>
      </c>
      <c r="D113" s="184">
        <v>7000</v>
      </c>
      <c r="E113" s="222">
        <v>41769</v>
      </c>
      <c r="F113" s="14">
        <v>41770</v>
      </c>
    </row>
    <row r="114" spans="1:6">
      <c r="A114" t="s">
        <v>485</v>
      </c>
      <c r="B114" s="186" t="s">
        <v>479</v>
      </c>
      <c r="C114" s="184" t="s">
        <v>486</v>
      </c>
      <c r="D114" s="184">
        <v>7000</v>
      </c>
      <c r="E114" s="222">
        <v>41776</v>
      </c>
      <c r="F114" s="14">
        <v>41777</v>
      </c>
    </row>
    <row r="115" spans="1:6">
      <c r="A115" t="s">
        <v>487</v>
      </c>
      <c r="B115" s="186" t="s">
        <v>488</v>
      </c>
      <c r="C115" s="184" t="s">
        <v>84</v>
      </c>
      <c r="D115" s="184">
        <v>8000</v>
      </c>
      <c r="E115" s="222">
        <v>41821</v>
      </c>
      <c r="F115" s="14">
        <v>41822</v>
      </c>
    </row>
    <row r="116" spans="1:6">
      <c r="A116" t="s">
        <v>489</v>
      </c>
      <c r="B116" s="186" t="s">
        <v>490</v>
      </c>
      <c r="C116" s="184" t="s">
        <v>243</v>
      </c>
      <c r="D116" s="184">
        <v>15000</v>
      </c>
      <c r="E116" s="222">
        <v>41974</v>
      </c>
      <c r="F116" s="14">
        <v>41975</v>
      </c>
    </row>
    <row r="117" spans="1:6">
      <c r="A117" t="s">
        <v>491</v>
      </c>
      <c r="B117" s="186" t="s">
        <v>492</v>
      </c>
      <c r="C117" s="184" t="s">
        <v>493</v>
      </c>
      <c r="D117" s="184">
        <v>4000</v>
      </c>
      <c r="E117" s="222">
        <v>41761</v>
      </c>
      <c r="F117" s="14">
        <v>41763</v>
      </c>
    </row>
    <row r="118" spans="1:6">
      <c r="A118" t="s">
        <v>494</v>
      </c>
      <c r="B118" s="186" t="s">
        <v>495</v>
      </c>
      <c r="C118" s="184" t="s">
        <v>493</v>
      </c>
      <c r="D118" s="184">
        <v>4000</v>
      </c>
      <c r="E118" s="222">
        <v>41761</v>
      </c>
      <c r="F118" s="14">
        <v>41763</v>
      </c>
    </row>
    <row r="119" spans="1:6">
      <c r="A119" t="s">
        <v>496</v>
      </c>
      <c r="B119" s="186" t="s">
        <v>497</v>
      </c>
      <c r="C119" s="184" t="s">
        <v>498</v>
      </c>
      <c r="D119" s="184">
        <v>35750</v>
      </c>
      <c r="E119" s="222">
        <v>41815</v>
      </c>
      <c r="F119" s="14">
        <v>41817</v>
      </c>
    </row>
    <row r="120" spans="1:6">
      <c r="A120" t="s">
        <v>499</v>
      </c>
      <c r="B120" s="186" t="s">
        <v>500</v>
      </c>
      <c r="C120" s="184" t="s">
        <v>501</v>
      </c>
      <c r="D120" s="184">
        <v>1500</v>
      </c>
      <c r="E120" s="222">
        <v>41877</v>
      </c>
      <c r="F120" s="14">
        <v>41878</v>
      </c>
    </row>
    <row r="121" spans="1:6">
      <c r="A121" t="s">
        <v>502</v>
      </c>
      <c r="B121" s="186" t="s">
        <v>503</v>
      </c>
      <c r="C121" s="184" t="s">
        <v>504</v>
      </c>
      <c r="D121" s="184">
        <v>22000</v>
      </c>
      <c r="E121" s="222">
        <v>41886</v>
      </c>
      <c r="F121" s="14">
        <v>41888</v>
      </c>
    </row>
    <row r="122" spans="1:6">
      <c r="A122" t="s">
        <v>505</v>
      </c>
      <c r="B122" s="186" t="s">
        <v>506</v>
      </c>
      <c r="C122" s="184" t="s">
        <v>507</v>
      </c>
      <c r="D122" s="184">
        <v>47500</v>
      </c>
      <c r="E122" s="222">
        <v>41893</v>
      </c>
      <c r="F122" s="14">
        <v>41896</v>
      </c>
    </row>
    <row r="123" spans="1:6">
      <c r="A123" t="s">
        <v>508</v>
      </c>
      <c r="B123" s="186" t="s">
        <v>509</v>
      </c>
      <c r="C123" s="184" t="s">
        <v>510</v>
      </c>
      <c r="D123" s="184">
        <v>67100</v>
      </c>
      <c r="E123" s="222">
        <v>41920</v>
      </c>
      <c r="F123" s="14">
        <v>41923</v>
      </c>
    </row>
    <row r="124" spans="1:6">
      <c r="A124" t="s">
        <v>511</v>
      </c>
      <c r="B124" s="186" t="s">
        <v>512</v>
      </c>
      <c r="C124" s="184" t="s">
        <v>363</v>
      </c>
      <c r="D124" s="184">
        <v>20000</v>
      </c>
      <c r="E124" s="222">
        <v>41640</v>
      </c>
      <c r="F124" s="14">
        <v>42004</v>
      </c>
    </row>
    <row r="125" spans="1:6">
      <c r="A125" t="s">
        <v>513</v>
      </c>
      <c r="B125" s="186" t="s">
        <v>514</v>
      </c>
      <c r="C125" s="184" t="s">
        <v>84</v>
      </c>
      <c r="D125" s="184">
        <v>18000</v>
      </c>
      <c r="E125" s="222">
        <v>41640</v>
      </c>
      <c r="F125" s="14">
        <v>42004</v>
      </c>
    </row>
    <row r="126" spans="1:6">
      <c r="A126" t="s">
        <v>515</v>
      </c>
      <c r="B126" s="185" t="s">
        <v>516</v>
      </c>
      <c r="C126" s="184" t="s">
        <v>517</v>
      </c>
      <c r="D126" s="184">
        <v>33900</v>
      </c>
      <c r="E126" s="222">
        <v>41640</v>
      </c>
      <c r="F126" s="14">
        <v>42004</v>
      </c>
    </row>
    <row r="127" spans="1:6">
      <c r="A127" t="s">
        <v>518</v>
      </c>
      <c r="B127" s="186" t="s">
        <v>519</v>
      </c>
      <c r="C127" s="184" t="s">
        <v>388</v>
      </c>
      <c r="D127" s="184">
        <v>65100</v>
      </c>
      <c r="E127" s="222">
        <v>41640</v>
      </c>
      <c r="F127" s="14">
        <v>42004</v>
      </c>
    </row>
    <row r="128" spans="1:6">
      <c r="A128" t="s">
        <v>520</v>
      </c>
      <c r="B128" s="186" t="s">
        <v>521</v>
      </c>
      <c r="C128" s="184" t="s">
        <v>243</v>
      </c>
      <c r="D128" s="184">
        <v>25000</v>
      </c>
      <c r="E128" s="222">
        <v>41640</v>
      </c>
      <c r="F128" s="14">
        <v>42004</v>
      </c>
    </row>
    <row r="129" spans="1:6">
      <c r="A129" t="s">
        <v>522</v>
      </c>
      <c r="B129" s="186" t="s">
        <v>523</v>
      </c>
      <c r="C129" s="184" t="s">
        <v>84</v>
      </c>
      <c r="D129" s="184">
        <v>4000</v>
      </c>
      <c r="E129" s="222">
        <v>41640</v>
      </c>
      <c r="F129" s="14">
        <v>42004</v>
      </c>
    </row>
    <row r="130" spans="1:6">
      <c r="A130" t="s">
        <v>524</v>
      </c>
      <c r="B130" s="186" t="s">
        <v>525</v>
      </c>
      <c r="C130" s="184" t="s">
        <v>84</v>
      </c>
      <c r="D130" s="184">
        <v>11500</v>
      </c>
      <c r="E130" s="222">
        <v>41640</v>
      </c>
      <c r="F130" s="14">
        <v>42004</v>
      </c>
    </row>
    <row r="131" spans="1:6">
      <c r="A131" t="s">
        <v>526</v>
      </c>
      <c r="B131" s="186" t="s">
        <v>527</v>
      </c>
      <c r="C131" s="184" t="s">
        <v>528</v>
      </c>
      <c r="D131" s="184">
        <v>10000</v>
      </c>
      <c r="E131" s="222">
        <v>41640</v>
      </c>
      <c r="F131" s="14">
        <v>42004</v>
      </c>
    </row>
    <row r="132" spans="1:6">
      <c r="A132" t="s">
        <v>529</v>
      </c>
      <c r="B132" s="186" t="s">
        <v>530</v>
      </c>
      <c r="C132" s="184" t="s">
        <v>84</v>
      </c>
      <c r="D132" s="184">
        <v>20000</v>
      </c>
      <c r="E132" s="222">
        <v>41791</v>
      </c>
      <c r="F132" s="14">
        <v>41795</v>
      </c>
    </row>
    <row r="133" spans="1:6">
      <c r="A133" t="s">
        <v>531</v>
      </c>
      <c r="B133" s="186" t="s">
        <v>532</v>
      </c>
      <c r="C133" s="184" t="s">
        <v>84</v>
      </c>
      <c r="D133" s="184">
        <v>3000</v>
      </c>
      <c r="E133" s="222">
        <v>41640</v>
      </c>
      <c r="F133" s="14">
        <v>42004</v>
      </c>
    </row>
    <row r="134" spans="1:6">
      <c r="A134" t="s">
        <v>533</v>
      </c>
      <c r="B134" s="186" t="s">
        <v>534</v>
      </c>
      <c r="C134" s="184" t="s">
        <v>243</v>
      </c>
      <c r="D134" s="184">
        <v>10000</v>
      </c>
      <c r="E134" s="222">
        <v>41640</v>
      </c>
      <c r="F134" s="14">
        <v>42004</v>
      </c>
    </row>
    <row r="135" spans="1:6">
      <c r="A135" t="s">
        <v>535</v>
      </c>
      <c r="B135" s="186" t="s">
        <v>536</v>
      </c>
      <c r="C135" s="184" t="s">
        <v>537</v>
      </c>
      <c r="D135" s="184">
        <v>3000</v>
      </c>
      <c r="E135" s="222">
        <v>41640</v>
      </c>
      <c r="F135" s="14">
        <v>42004</v>
      </c>
    </row>
    <row r="136" spans="1:6">
      <c r="A136" t="s">
        <v>538</v>
      </c>
      <c r="B136" s="186" t="s">
        <v>539</v>
      </c>
      <c r="C136" s="184" t="s">
        <v>388</v>
      </c>
      <c r="D136" s="184">
        <v>15000</v>
      </c>
      <c r="E136" s="222">
        <v>41640</v>
      </c>
      <c r="F136" s="14">
        <v>42004</v>
      </c>
    </row>
    <row r="137" spans="1:6">
      <c r="A137" t="s">
        <v>540</v>
      </c>
      <c r="B137" s="186" t="s">
        <v>541</v>
      </c>
      <c r="C137" s="184" t="s">
        <v>542</v>
      </c>
      <c r="D137" s="184">
        <v>8000</v>
      </c>
      <c r="E137" s="222">
        <v>41640</v>
      </c>
      <c r="F137" s="14">
        <v>42004</v>
      </c>
    </row>
    <row r="138" spans="1:6">
      <c r="A138" t="s">
        <v>543</v>
      </c>
      <c r="B138" s="186" t="s">
        <v>544</v>
      </c>
      <c r="C138" s="184" t="s">
        <v>388</v>
      </c>
      <c r="D138" s="184">
        <v>150005</v>
      </c>
      <c r="E138" s="222">
        <v>41640</v>
      </c>
      <c r="F138" s="14">
        <v>42004</v>
      </c>
    </row>
    <row r="139" spans="1:6">
      <c r="A139" t="s">
        <v>545</v>
      </c>
      <c r="B139" s="186" t="s">
        <v>546</v>
      </c>
      <c r="C139" s="184" t="s">
        <v>187</v>
      </c>
      <c r="D139" s="184">
        <v>90000</v>
      </c>
      <c r="E139" s="222">
        <v>41640</v>
      </c>
      <c r="F139" s="14">
        <v>42004</v>
      </c>
    </row>
    <row r="140" spans="1:6">
      <c r="A140" t="s">
        <v>547</v>
      </c>
      <c r="B140" s="186" t="s">
        <v>548</v>
      </c>
      <c r="C140" s="184" t="s">
        <v>187</v>
      </c>
      <c r="D140" s="184">
        <v>35000</v>
      </c>
      <c r="E140" s="222">
        <v>41640</v>
      </c>
      <c r="F140" s="14">
        <v>42004</v>
      </c>
    </row>
    <row r="141" spans="1:6">
      <c r="A141" t="s">
        <v>549</v>
      </c>
      <c r="B141" s="186" t="s">
        <v>550</v>
      </c>
      <c r="C141" s="184" t="s">
        <v>551</v>
      </c>
      <c r="D141" s="184">
        <v>4000</v>
      </c>
      <c r="E141" s="222">
        <v>41640</v>
      </c>
      <c r="F141" s="14">
        <v>42004</v>
      </c>
    </row>
    <row r="142" spans="1:6">
      <c r="A142" t="s">
        <v>552</v>
      </c>
      <c r="B142" s="186" t="s">
        <v>553</v>
      </c>
      <c r="C142" s="184" t="s">
        <v>84</v>
      </c>
      <c r="D142" s="184">
        <v>10000</v>
      </c>
      <c r="E142" s="222">
        <v>41640</v>
      </c>
      <c r="F142" s="14">
        <v>42004</v>
      </c>
    </row>
    <row r="143" spans="1:6">
      <c r="A143" t="s">
        <v>554</v>
      </c>
      <c r="B143" s="186" t="s">
        <v>555</v>
      </c>
      <c r="C143" s="184" t="s">
        <v>243</v>
      </c>
      <c r="D143" s="184">
        <v>2000</v>
      </c>
      <c r="E143" s="222">
        <v>41711</v>
      </c>
      <c r="F143" s="14">
        <v>41711</v>
      </c>
    </row>
    <row r="144" spans="1:6">
      <c r="A144" t="s">
        <v>556</v>
      </c>
      <c r="B144" s="186" t="s">
        <v>557</v>
      </c>
      <c r="C144" s="184" t="s">
        <v>542</v>
      </c>
      <c r="D144" s="184">
        <v>100000</v>
      </c>
      <c r="E144" s="222">
        <v>41640</v>
      </c>
      <c r="F144" s="14">
        <v>42004</v>
      </c>
    </row>
    <row r="145" spans="1:6">
      <c r="A145" t="s">
        <v>558</v>
      </c>
      <c r="B145" s="186" t="s">
        <v>559</v>
      </c>
      <c r="C145" s="184" t="s">
        <v>517</v>
      </c>
      <c r="D145" s="184">
        <v>3400</v>
      </c>
      <c r="E145" s="222">
        <v>41691</v>
      </c>
      <c r="F145" s="14">
        <v>41691</v>
      </c>
    </row>
    <row r="146" spans="1:6">
      <c r="A146" t="s">
        <v>560</v>
      </c>
      <c r="B146" s="186" t="s">
        <v>82</v>
      </c>
      <c r="C146" s="184" t="s">
        <v>243</v>
      </c>
      <c r="D146" s="184">
        <v>3000</v>
      </c>
      <c r="E146" s="222">
        <v>41754</v>
      </c>
      <c r="F146" s="14">
        <v>41754</v>
      </c>
    </row>
    <row r="147" spans="1:6">
      <c r="A147" t="s">
        <v>561</v>
      </c>
      <c r="B147" s="186" t="s">
        <v>81</v>
      </c>
      <c r="C147" s="184" t="s">
        <v>243</v>
      </c>
      <c r="D147" s="184">
        <v>3000</v>
      </c>
      <c r="E147" s="222">
        <v>41754</v>
      </c>
      <c r="F147" s="14">
        <v>41754</v>
      </c>
    </row>
    <row r="148" spans="1:6">
      <c r="A148" t="s">
        <v>562</v>
      </c>
      <c r="B148" s="186" t="s">
        <v>563</v>
      </c>
      <c r="C148" s="184" t="s">
        <v>243</v>
      </c>
      <c r="D148" s="184">
        <v>2500</v>
      </c>
      <c r="E148" s="222">
        <v>41787</v>
      </c>
      <c r="F148" s="14">
        <v>41787</v>
      </c>
    </row>
    <row r="149" spans="1:6">
      <c r="A149" t="s">
        <v>564</v>
      </c>
      <c r="B149" s="186" t="s">
        <v>559</v>
      </c>
      <c r="C149" s="184" t="s">
        <v>565</v>
      </c>
      <c r="D149" s="184">
        <v>3300</v>
      </c>
      <c r="E149" s="222">
        <v>41803</v>
      </c>
      <c r="F149" s="14">
        <v>41803</v>
      </c>
    </row>
    <row r="150" spans="1:6">
      <c r="A150" t="s">
        <v>566</v>
      </c>
      <c r="B150" s="186" t="s">
        <v>82</v>
      </c>
      <c r="C150" s="184" t="s">
        <v>243</v>
      </c>
      <c r="D150" s="184">
        <v>3000</v>
      </c>
      <c r="E150" s="222">
        <v>41823</v>
      </c>
      <c r="F150" s="14">
        <v>41823</v>
      </c>
    </row>
    <row r="151" spans="1:6">
      <c r="A151" t="s">
        <v>567</v>
      </c>
      <c r="B151" s="186" t="s">
        <v>81</v>
      </c>
      <c r="C151" s="184" t="s">
        <v>243</v>
      </c>
      <c r="D151" s="184">
        <v>3000</v>
      </c>
      <c r="E151" s="222">
        <v>41823</v>
      </c>
      <c r="F151" s="14">
        <v>41823</v>
      </c>
    </row>
    <row r="152" spans="1:6">
      <c r="A152" t="s">
        <v>568</v>
      </c>
      <c r="B152" s="186" t="s">
        <v>559</v>
      </c>
      <c r="C152" s="184" t="s">
        <v>507</v>
      </c>
      <c r="D152" s="184">
        <v>3300</v>
      </c>
      <c r="E152" s="222">
        <v>41923</v>
      </c>
      <c r="F152" s="14">
        <v>41923</v>
      </c>
    </row>
    <row r="153" spans="1:6">
      <c r="A153" t="s">
        <v>569</v>
      </c>
      <c r="B153" s="186" t="s">
        <v>82</v>
      </c>
      <c r="C153" s="184" t="s">
        <v>243</v>
      </c>
      <c r="D153" s="184">
        <v>3000</v>
      </c>
      <c r="E153" s="222">
        <v>41948</v>
      </c>
      <c r="F153" s="14">
        <v>41948</v>
      </c>
    </row>
    <row r="154" spans="1:6">
      <c r="A154" t="s">
        <v>570</v>
      </c>
      <c r="B154" s="186" t="s">
        <v>81</v>
      </c>
      <c r="C154" s="184" t="s">
        <v>243</v>
      </c>
      <c r="D154" s="184">
        <v>3500</v>
      </c>
      <c r="E154" s="222">
        <v>41948</v>
      </c>
      <c r="F154" s="14">
        <v>41948</v>
      </c>
    </row>
    <row r="155" spans="1:6">
      <c r="A155" t="s">
        <v>571</v>
      </c>
      <c r="B155" s="186" t="s">
        <v>572</v>
      </c>
      <c r="C155" s="184" t="s">
        <v>243</v>
      </c>
      <c r="D155" s="184">
        <v>2500</v>
      </c>
      <c r="E155" s="222">
        <v>41985</v>
      </c>
      <c r="F155" s="14">
        <v>41985</v>
      </c>
    </row>
    <row r="156" spans="1:6">
      <c r="A156" t="s">
        <v>573</v>
      </c>
      <c r="B156" s="186" t="s">
        <v>83</v>
      </c>
      <c r="C156" s="184" t="s">
        <v>517</v>
      </c>
      <c r="D156" s="184">
        <v>45000</v>
      </c>
      <c r="E156" s="222">
        <v>41640</v>
      </c>
      <c r="F156" s="14">
        <v>42004</v>
      </c>
    </row>
    <row r="157" spans="1:6">
      <c r="A157" t="s">
        <v>574</v>
      </c>
      <c r="B157" s="186" t="s">
        <v>575</v>
      </c>
      <c r="C157" s="184" t="s">
        <v>243</v>
      </c>
      <c r="D157" s="184">
        <v>4000</v>
      </c>
      <c r="E157" s="222">
        <v>41730</v>
      </c>
      <c r="F157" s="14">
        <v>41731</v>
      </c>
    </row>
    <row r="158" spans="1:6">
      <c r="A158" t="s">
        <v>576</v>
      </c>
      <c r="B158" s="186" t="s">
        <v>577</v>
      </c>
      <c r="C158" s="184" t="s">
        <v>498</v>
      </c>
      <c r="D158" s="13">
        <v>0</v>
      </c>
      <c r="E158" s="222">
        <v>41675</v>
      </c>
      <c r="F158" s="14">
        <v>41676</v>
      </c>
    </row>
    <row r="159" spans="1:6">
      <c r="A159" t="s">
        <v>578</v>
      </c>
      <c r="B159" s="186" t="s">
        <v>579</v>
      </c>
      <c r="C159" s="184" t="s">
        <v>498</v>
      </c>
      <c r="D159" s="184">
        <v>1000</v>
      </c>
      <c r="E159" s="222">
        <v>41677</v>
      </c>
      <c r="F159" s="14">
        <v>41679</v>
      </c>
    </row>
    <row r="160" spans="1:6">
      <c r="A160" t="s">
        <v>580</v>
      </c>
      <c r="B160" s="186" t="s">
        <v>581</v>
      </c>
      <c r="C160" s="184" t="s">
        <v>582</v>
      </c>
      <c r="D160" s="13">
        <v>0</v>
      </c>
      <c r="E160" s="222">
        <v>41713</v>
      </c>
      <c r="F160" s="14">
        <v>41714</v>
      </c>
    </row>
    <row r="161" spans="1:6">
      <c r="A161" t="s">
        <v>583</v>
      </c>
      <c r="B161" s="186" t="s">
        <v>584</v>
      </c>
      <c r="C161" s="184" t="s">
        <v>585</v>
      </c>
      <c r="D161" s="13">
        <v>0</v>
      </c>
      <c r="E161" s="222">
        <v>41755</v>
      </c>
      <c r="F161" s="14">
        <v>41756</v>
      </c>
    </row>
    <row r="162" spans="1:6">
      <c r="A162" t="s">
        <v>586</v>
      </c>
      <c r="B162" s="186" t="s">
        <v>587</v>
      </c>
      <c r="C162" s="184" t="s">
        <v>588</v>
      </c>
      <c r="D162" s="13">
        <v>0</v>
      </c>
      <c r="E162" s="222">
        <v>41766</v>
      </c>
      <c r="F162" s="14">
        <v>41767</v>
      </c>
    </row>
    <row r="163" spans="1:6">
      <c r="A163" t="s">
        <v>589</v>
      </c>
      <c r="B163" s="186" t="s">
        <v>590</v>
      </c>
      <c r="C163" s="184" t="s">
        <v>588</v>
      </c>
      <c r="D163" s="184">
        <v>1000</v>
      </c>
      <c r="E163" s="222">
        <v>41768</v>
      </c>
      <c r="F163" s="14">
        <v>41770</v>
      </c>
    </row>
    <row r="164" spans="1:6">
      <c r="A164" t="s">
        <v>591</v>
      </c>
      <c r="B164" s="186" t="s">
        <v>592</v>
      </c>
      <c r="C164" s="184" t="s">
        <v>593</v>
      </c>
      <c r="D164" s="184">
        <v>3000</v>
      </c>
      <c r="E164" s="222">
        <v>41802</v>
      </c>
      <c r="F164" s="14">
        <v>41804</v>
      </c>
    </row>
    <row r="165" spans="1:6">
      <c r="A165" t="s">
        <v>594</v>
      </c>
      <c r="B165" s="186" t="s">
        <v>595</v>
      </c>
      <c r="C165" s="184" t="s">
        <v>596</v>
      </c>
      <c r="D165" s="184">
        <v>3000</v>
      </c>
      <c r="E165" s="222">
        <v>41857</v>
      </c>
      <c r="F165" s="14">
        <v>41859</v>
      </c>
    </row>
    <row r="166" spans="1:6">
      <c r="A166" t="s">
        <v>597</v>
      </c>
      <c r="B166" s="186" t="s">
        <v>598</v>
      </c>
      <c r="C166" s="184" t="s">
        <v>599</v>
      </c>
      <c r="D166" s="184">
        <v>15000</v>
      </c>
      <c r="E166" s="222">
        <v>41792</v>
      </c>
      <c r="F166" s="14">
        <v>41799</v>
      </c>
    </row>
    <row r="167" spans="1:6">
      <c r="A167" t="s">
        <v>600</v>
      </c>
      <c r="B167" s="186" t="s">
        <v>601</v>
      </c>
      <c r="C167" s="184" t="s">
        <v>84</v>
      </c>
      <c r="D167" s="184">
        <v>1250000</v>
      </c>
      <c r="E167" s="222">
        <v>41640</v>
      </c>
      <c r="F167" s="14">
        <v>42004</v>
      </c>
    </row>
    <row r="168" spans="1:6">
      <c r="A168" t="s">
        <v>602</v>
      </c>
      <c r="B168" s="186" t="s">
        <v>603</v>
      </c>
      <c r="C168" s="184" t="s">
        <v>604</v>
      </c>
      <c r="D168" s="184">
        <v>2500</v>
      </c>
      <c r="E168" s="222">
        <v>41769</v>
      </c>
      <c r="F168" s="14">
        <v>41770</v>
      </c>
    </row>
    <row r="169" spans="1:6">
      <c r="A169" t="s">
        <v>605</v>
      </c>
      <c r="B169" s="186" t="s">
        <v>606</v>
      </c>
      <c r="C169" s="184" t="s">
        <v>415</v>
      </c>
      <c r="D169" s="184">
        <v>1200</v>
      </c>
      <c r="E169" s="222">
        <v>41689</v>
      </c>
      <c r="F169" s="14">
        <v>41692</v>
      </c>
    </row>
    <row r="170" spans="1:6">
      <c r="A170" t="s">
        <v>607</v>
      </c>
      <c r="B170" s="186" t="s">
        <v>608</v>
      </c>
      <c r="C170" s="184" t="s">
        <v>609</v>
      </c>
      <c r="D170" s="184">
        <v>6000</v>
      </c>
      <c r="E170" s="222">
        <v>41786</v>
      </c>
      <c r="F170" s="14">
        <v>41788</v>
      </c>
    </row>
    <row r="171" spans="1:6">
      <c r="A171" t="s">
        <v>610</v>
      </c>
      <c r="B171" s="186" t="s">
        <v>611</v>
      </c>
      <c r="C171" s="184" t="s">
        <v>612</v>
      </c>
      <c r="D171" s="184">
        <v>1200</v>
      </c>
      <c r="E171" s="222">
        <v>41734</v>
      </c>
      <c r="F171" s="14">
        <v>41735</v>
      </c>
    </row>
    <row r="172" spans="1:6">
      <c r="A172" t="s">
        <v>613</v>
      </c>
      <c r="B172" s="186" t="s">
        <v>614</v>
      </c>
      <c r="C172" s="184" t="s">
        <v>588</v>
      </c>
      <c r="D172" s="184">
        <v>2050</v>
      </c>
      <c r="E172" s="222">
        <v>41775</v>
      </c>
      <c r="F172" s="14">
        <v>41777</v>
      </c>
    </row>
    <row r="173" spans="1:6">
      <c r="A173" t="s">
        <v>615</v>
      </c>
      <c r="B173" s="186" t="s">
        <v>616</v>
      </c>
      <c r="C173" s="184" t="s">
        <v>593</v>
      </c>
      <c r="D173" s="184">
        <v>4000</v>
      </c>
      <c r="E173" s="222">
        <v>41802</v>
      </c>
      <c r="F173" s="14">
        <v>41804</v>
      </c>
    </row>
    <row r="174" spans="1:6">
      <c r="A174" t="s">
        <v>617</v>
      </c>
      <c r="B174" s="186" t="s">
        <v>618</v>
      </c>
      <c r="C174" s="184" t="s">
        <v>619</v>
      </c>
      <c r="D174" s="184">
        <v>1000</v>
      </c>
      <c r="E174" s="222">
        <v>41916</v>
      </c>
      <c r="F174" s="14">
        <v>41917</v>
      </c>
    </row>
    <row r="175" spans="1:6">
      <c r="A175" t="s">
        <v>620</v>
      </c>
      <c r="B175" s="186" t="s">
        <v>621</v>
      </c>
      <c r="C175" s="184" t="s">
        <v>622</v>
      </c>
      <c r="D175" s="184">
        <v>2000</v>
      </c>
      <c r="E175" s="222">
        <v>41898</v>
      </c>
      <c r="F175" s="14">
        <v>41900</v>
      </c>
    </row>
    <row r="176" spans="1:6">
      <c r="A176" t="s">
        <v>623</v>
      </c>
      <c r="B176" s="186" t="s">
        <v>624</v>
      </c>
      <c r="C176" s="184" t="s">
        <v>625</v>
      </c>
      <c r="D176" s="184">
        <v>13000</v>
      </c>
      <c r="E176" s="222">
        <v>41884</v>
      </c>
      <c r="F176" s="14">
        <v>41888</v>
      </c>
    </row>
    <row r="177" spans="1:6">
      <c r="A177" s="13" t="s">
        <v>626</v>
      </c>
      <c r="B177" s="187" t="s">
        <v>627</v>
      </c>
      <c r="C177" s="184" t="s">
        <v>84</v>
      </c>
      <c r="D177" s="184">
        <v>45000</v>
      </c>
      <c r="E177" s="222">
        <v>41640</v>
      </c>
      <c r="F177" s="14">
        <v>41641</v>
      </c>
    </row>
    <row r="178" spans="1:6">
      <c r="A178" s="13" t="s">
        <v>628</v>
      </c>
      <c r="B178" s="187" t="s">
        <v>80</v>
      </c>
      <c r="C178" s="184" t="s">
        <v>84</v>
      </c>
      <c r="D178" s="184">
        <v>61200</v>
      </c>
      <c r="E178" s="222">
        <v>41640</v>
      </c>
      <c r="F178" s="14">
        <v>41820</v>
      </c>
    </row>
    <row r="179" spans="1:6">
      <c r="A179" s="13" t="s">
        <v>629</v>
      </c>
      <c r="B179" s="187" t="s">
        <v>630</v>
      </c>
      <c r="C179" s="184" t="s">
        <v>84</v>
      </c>
      <c r="D179" s="184">
        <v>60000</v>
      </c>
      <c r="E179" s="222">
        <v>41760</v>
      </c>
      <c r="F179" s="14">
        <v>41764</v>
      </c>
    </row>
    <row r="180" spans="1:6">
      <c r="C180" s="184"/>
      <c r="E180" s="222"/>
      <c r="F180" s="14"/>
    </row>
    <row r="181" spans="1:6">
      <c r="C181" s="184"/>
      <c r="E181" s="222"/>
      <c r="F181" s="14"/>
    </row>
    <row r="182" spans="1:6">
      <c r="C182" s="184"/>
      <c r="F182" s="14"/>
    </row>
    <row r="183" spans="1:6">
      <c r="C183" s="184"/>
      <c r="F183" s="14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3099488-05F9-49B5-86A2-E92097E0177F}"/>
</file>

<file path=customXml/itemProps2.xml><?xml version="1.0" encoding="utf-8"?>
<ds:datastoreItem xmlns:ds="http://schemas.openxmlformats.org/officeDocument/2006/customXml" ds:itemID="{B41700FD-055E-4284-9E57-93278EC4B2EC}"/>
</file>

<file path=customXml/itemProps3.xml><?xml version="1.0" encoding="utf-8"?>
<ds:datastoreItem xmlns:ds="http://schemas.openxmlformats.org/officeDocument/2006/customXml" ds:itemID="{A8F9DED5-8F69-4DD4-AE2B-65F97D9AFB6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2</vt:i4>
      </vt:variant>
    </vt:vector>
  </HeadingPairs>
  <TitlesOfParts>
    <vt:vector size="9" baseType="lpstr">
      <vt:lpstr>Contabilidad</vt:lpstr>
      <vt:lpstr>Liquidacion</vt:lpstr>
      <vt:lpstr>calculos</vt:lpstr>
      <vt:lpstr>MemoriadelaActividad</vt:lpstr>
      <vt:lpstr>Memoria Gasto Indirecto</vt:lpstr>
      <vt:lpstr>Actuaciones</vt:lpstr>
      <vt:lpstr>Datos</vt:lpstr>
      <vt:lpstr>Liquidacion!Área_de_impresión</vt:lpstr>
      <vt:lpstr>MemoriadelaActividad!Área_de_impresión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PRESUPUESTO Y LIQUIDACION CºS</dc:title>
  <dc:creator>JAVIER OLIVA</dc:creator>
  <cp:lastModifiedBy>loreto uhagon</cp:lastModifiedBy>
  <cp:lastPrinted>2013-12-27T11:13:17Z</cp:lastPrinted>
  <dcterms:created xsi:type="dcterms:W3CDTF">2003-02-04T12:14:56Z</dcterms:created>
  <dcterms:modified xsi:type="dcterms:W3CDTF">2014-05-26T10:53:05Z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